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50" windowHeight="9900" activeTab="2"/>
  </bookViews>
  <sheets>
    <sheet name="Composition" sheetId="1" r:id="rId1"/>
    <sheet name="export" sheetId="2" r:id="rId2"/>
    <sheet name="Import" sheetId="3" r:id="rId3"/>
    <sheet name="Partners" sheetId="4" r:id="rId4"/>
  </sheets>
  <definedNames>
    <definedName name="_xlnm.Print_Area" localSheetId="0">'Composition'!#REF!</definedName>
  </definedNames>
  <calcPr fullCalcOnLoad="1"/>
</workbook>
</file>

<file path=xl/sharedStrings.xml><?xml version="1.0" encoding="utf-8"?>
<sst xmlns="http://schemas.openxmlformats.org/spreadsheetml/2006/main" count="188" uniqueCount="128">
  <si>
    <t>S.N</t>
  </si>
  <si>
    <t>Commodities</t>
  </si>
  <si>
    <t>Unit</t>
  </si>
  <si>
    <t>Quantity</t>
  </si>
  <si>
    <t>Value</t>
  </si>
  <si>
    <t>Yarns ( Polyester, Cotton and others)</t>
  </si>
  <si>
    <t>Woolen Carpet</t>
  </si>
  <si>
    <t>Sq.Mtr.</t>
  </si>
  <si>
    <t>Readymade Garments</t>
  </si>
  <si>
    <t>Pcs.</t>
  </si>
  <si>
    <t>Iron and Steel products</t>
  </si>
  <si>
    <t>Cardamom</t>
  </si>
  <si>
    <t>Kg.</t>
  </si>
  <si>
    <t>Juices</t>
  </si>
  <si>
    <t>Tea</t>
  </si>
  <si>
    <t>Textiles</t>
  </si>
  <si>
    <t>Woolen and Pashmina shawls</t>
  </si>
  <si>
    <t>Footwear</t>
  </si>
  <si>
    <t>Copper and articles thereof</t>
  </si>
  <si>
    <t>Medicinal Herbs</t>
  </si>
  <si>
    <t>Lentils</t>
  </si>
  <si>
    <t>Hides &amp; Skins</t>
  </si>
  <si>
    <t>Noodles, pasta and like</t>
  </si>
  <si>
    <t>Ginger</t>
  </si>
  <si>
    <t>Nepalese paper and paper Products</t>
  </si>
  <si>
    <t>Cotton sacks and bags</t>
  </si>
  <si>
    <t>Articles of silver jewellery</t>
  </si>
  <si>
    <t>Others</t>
  </si>
  <si>
    <t>Total</t>
  </si>
  <si>
    <t>Petroleum Products</t>
  </si>
  <si>
    <t>Iron &amp; Steel and products thereof</t>
  </si>
  <si>
    <t>Machinery and parts</t>
  </si>
  <si>
    <t>Transport Vehicles and parts thereof</t>
  </si>
  <si>
    <t>Electronic and Electrical Equipments</t>
  </si>
  <si>
    <t>Cereals</t>
  </si>
  <si>
    <t>Telecommunication Equipment and parts</t>
  </si>
  <si>
    <t>Gold</t>
  </si>
  <si>
    <t>Pharmaceutical products</t>
  </si>
  <si>
    <t>Aircraft and parts thereof</t>
  </si>
  <si>
    <t>Articles of apparel and clothing accessories</t>
  </si>
  <si>
    <t>Fertilizers</t>
  </si>
  <si>
    <t>Chemicals</t>
  </si>
  <si>
    <t>Silver</t>
  </si>
  <si>
    <t>Rubber and articles thereof</t>
  </si>
  <si>
    <t>Cotton ( Yarn and Fabrics)</t>
  </si>
  <si>
    <t>Wool, fine or coarse animal hair</t>
  </si>
  <si>
    <t>Countries/Region</t>
  </si>
  <si>
    <t>Grand Total</t>
  </si>
  <si>
    <t>Foreign Trade Balance of Nepal</t>
  </si>
  <si>
    <t>In Billion Rs.</t>
  </si>
  <si>
    <t>Total Exports</t>
  </si>
  <si>
    <t>Total Imports</t>
  </si>
  <si>
    <t>Total Trade</t>
  </si>
  <si>
    <t>Trade Deficit</t>
  </si>
  <si>
    <t>Export: Import Ratio</t>
  </si>
  <si>
    <t>1:</t>
  </si>
  <si>
    <t>Share % in Total Trade</t>
  </si>
  <si>
    <t>% Change</t>
  </si>
  <si>
    <t>in value</t>
  </si>
  <si>
    <t xml:space="preserve">COMPARISON OF TOTAL EXPORTS OF SOME MAJOR COMMODITIES </t>
  </si>
  <si>
    <t>(Provisional)</t>
  </si>
  <si>
    <t>In '000 Rs.</t>
  </si>
  <si>
    <t>Annual</t>
  </si>
  <si>
    <t>Exports</t>
  </si>
  <si>
    <t>Imports</t>
  </si>
  <si>
    <t xml:space="preserve">COMPARISON OF TOTAL IMPORTS OF SOME MAJOR COMMODITIES </t>
  </si>
  <si>
    <t>Jute and Jute Products</t>
  </si>
  <si>
    <t>Handicrafts ( Painting, Sculpture and statuary)</t>
  </si>
  <si>
    <t>Palm oil</t>
  </si>
  <si>
    <t>Soyabean oil</t>
  </si>
  <si>
    <t>Major Trading Partners of Nepal</t>
  </si>
  <si>
    <t>F.Y. 2077/78</t>
  </si>
  <si>
    <t>(2020/21)</t>
  </si>
  <si>
    <t xml:space="preserve">% Share </t>
  </si>
  <si>
    <t>Gold Jewellery</t>
  </si>
  <si>
    <t>F.Y. 2077/78 (2020/21)</t>
  </si>
  <si>
    <t>Rosin and resin acid</t>
  </si>
  <si>
    <t>Dentifrices (toothpaste)</t>
  </si>
  <si>
    <t>Essential Oils</t>
  </si>
  <si>
    <t>Polythene Granules</t>
  </si>
  <si>
    <t>Crude soyabean oil</t>
  </si>
  <si>
    <t>Crude palm Oil</t>
  </si>
  <si>
    <t>Aluminium and articles thereof</t>
  </si>
  <si>
    <t>Low erucic acid rape or colza seeds</t>
  </si>
  <si>
    <t>Cement Clinkers</t>
  </si>
  <si>
    <t>Zinc and articles thereof</t>
  </si>
  <si>
    <t xml:space="preserve">F.Y. 2077/78 </t>
  </si>
  <si>
    <t>F.Y. 2078/79 (2021/22)</t>
  </si>
  <si>
    <t>Woolen Felt Products</t>
  </si>
  <si>
    <t>Sunflower Oil</t>
  </si>
  <si>
    <t>Dog or Cat Food ( Dog Chew)</t>
  </si>
  <si>
    <t>F.Y. 2078/79</t>
  </si>
  <si>
    <t>(2021/22)</t>
  </si>
  <si>
    <t>Man-made staple fibres and Fabrics ( Synthetic, Polyester etc)</t>
  </si>
  <si>
    <t>Crude sunflower oil</t>
  </si>
  <si>
    <t>IN THE FIRST  EIGHT MONTH OF THE F.Y. 2077/78 AND 2078/79</t>
  </si>
  <si>
    <t>F.Y. 2076/77 (2019/20)  Shrawan -Chaitra</t>
  </si>
  <si>
    <t>F.Y. 2077/78 (2020/21)  Shrawan- Chaitra</t>
  </si>
  <si>
    <t>F.Y. 2078/79 (2021/22)  Shrawan- Chaitra</t>
  </si>
  <si>
    <t>Percentage Change in  First Nine Month of  F.Y. 2077/78 compared to same period of the previous year</t>
  </si>
  <si>
    <t>Percentage Change in First Nine Month of F.Y. 2078/79 compared to same period of the previous year</t>
  </si>
  <si>
    <t xml:space="preserve"> Shrawan -Chaitra</t>
  </si>
  <si>
    <t>DURING THE FIRST  NINE MONTH OF THE F.Y. 2077/78 AND 2078/79</t>
  </si>
  <si>
    <t xml:space="preserve"> Shrawan - Chaitra</t>
  </si>
  <si>
    <t>F.Y. 2077/78  (Shrawan-Chaitra)</t>
  </si>
  <si>
    <t xml:space="preserve">    F.Y. 2078/79        (Shrawan-Chaitra)</t>
  </si>
  <si>
    <t>India</t>
  </si>
  <si>
    <t>United States</t>
  </si>
  <si>
    <t>Germany</t>
  </si>
  <si>
    <t>Turkey</t>
  </si>
  <si>
    <t>United Kingdom</t>
  </si>
  <si>
    <t>France</t>
  </si>
  <si>
    <t>Australia</t>
  </si>
  <si>
    <t>Italy</t>
  </si>
  <si>
    <t>Canada</t>
  </si>
  <si>
    <t>Japan</t>
  </si>
  <si>
    <t>China</t>
  </si>
  <si>
    <t>Netherlands</t>
  </si>
  <si>
    <t>Denmark</t>
  </si>
  <si>
    <t>Bangladesh</t>
  </si>
  <si>
    <t>Indonesia</t>
  </si>
  <si>
    <t>United Arab Emirates</t>
  </si>
  <si>
    <t>Argentina</t>
  </si>
  <si>
    <t>Ukraine</t>
  </si>
  <si>
    <t>Malaysia</t>
  </si>
  <si>
    <t>Brazil</t>
  </si>
  <si>
    <t>Thailand</t>
  </si>
  <si>
    <t>(Nine Month Provisional)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</si>
</sst>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#,##0.0"/>
    <numFmt numFmtId="174" formatCode="0.0"/>
    <numFmt numFmtId="175" formatCode="_(* #,##0.0_);_(* \(#,##0.0\);_(* &quot;-&quot;??_);_(@_)"/>
    <numFmt numFmtId="176" formatCode="0.0000"/>
    <numFmt numFmtId="177" formatCode="0.000"/>
    <numFmt numFmtId="178" formatCode="#,##0.000"/>
    <numFmt numFmtId="179" formatCode="_(* #,##0.000_);_(* \(#,##0.000\);_(* &quot;-&quot;??_);_(@_)"/>
    <numFmt numFmtId="180" formatCode="[$-409]dddd\,\ mmmm\ dd\,\ yyyy"/>
    <numFmt numFmtId="181" formatCode="[$-409]h:mm:ss\ AM/PM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_(* #,##0.00000000_);_(* \(#,##0.00000000\);_(* &quot;-&quot;??_);_(@_)"/>
    <numFmt numFmtId="187" formatCode="_(* #,##0.000000000_);_(* \(#,##0.000000000\);_(* &quot;-&quot;??_);_(@_)"/>
    <numFmt numFmtId="188" formatCode="_(* #,##0.0000000000_);_(* \(#,##0.0000000000\);_(* &quot;-&quot;??_);_(@_)"/>
    <numFmt numFmtId="189" formatCode="_(* #,##0.00000000000_);_(* \(#,##0.00000000000\);_(* &quot;-&quot;??_);_(@_)"/>
    <numFmt numFmtId="190" formatCode="0.000000"/>
    <numFmt numFmtId="191" formatCode="0.00000"/>
    <numFmt numFmtId="192" formatCode="0.0000000"/>
    <numFmt numFmtId="193" formatCode="_(* #,##0.0_);_(* \(#,##0.0\);_(* &quot;-&quot;?_);_(@_)"/>
    <numFmt numFmtId="194" formatCode="_-* #,##0.0_-;\-* #,##0.0_-;_-* &quot;-&quot;??_-;_-@_-"/>
    <numFmt numFmtId="195" formatCode="_-* #,##0_-;\-* #,##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i/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40"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172" fontId="22" fillId="0" borderId="0" xfId="42" applyNumberFormat="1" applyFont="1" applyAlignment="1">
      <alignment/>
    </xf>
    <xf numFmtId="0" fontId="21" fillId="0" borderId="0" xfId="0" applyFont="1" applyBorder="1" applyAlignment="1">
      <alignment horizontal="right"/>
    </xf>
    <xf numFmtId="0" fontId="22" fillId="0" borderId="10" xfId="0" applyFont="1" applyBorder="1" applyAlignment="1">
      <alignment/>
    </xf>
    <xf numFmtId="0" fontId="21" fillId="0" borderId="13" xfId="0" applyFont="1" applyBorder="1" applyAlignment="1">
      <alignment horizontal="right" vertical="top"/>
    </xf>
    <xf numFmtId="0" fontId="21" fillId="0" borderId="13" xfId="0" applyFont="1" applyBorder="1" applyAlignment="1">
      <alignment horizontal="right"/>
    </xf>
    <xf numFmtId="0" fontId="22" fillId="0" borderId="14" xfId="0" applyFont="1" applyBorder="1" applyAlignment="1">
      <alignment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Font="1" applyBorder="1" applyAlignment="1">
      <alignment/>
    </xf>
    <xf numFmtId="0" fontId="52" fillId="0" borderId="0" xfId="0" applyFont="1" applyBorder="1" applyAlignment="1">
      <alignment vertical="top"/>
    </xf>
    <xf numFmtId="0" fontId="21" fillId="0" borderId="11" xfId="0" applyFont="1" applyBorder="1" applyAlignment="1">
      <alignment horizontal="center" vertical="top"/>
    </xf>
    <xf numFmtId="0" fontId="52" fillId="0" borderId="0" xfId="0" applyFont="1" applyBorder="1" applyAlignment="1">
      <alignment horizontal="left" vertical="top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21" fillId="0" borderId="10" xfId="0" applyFont="1" applyBorder="1" applyAlignment="1">
      <alignment horizontal="left"/>
    </xf>
    <xf numFmtId="0" fontId="25" fillId="0" borderId="15" xfId="0" applyFont="1" applyBorder="1" applyAlignment="1">
      <alignment/>
    </xf>
    <xf numFmtId="0" fontId="21" fillId="0" borderId="15" xfId="0" applyFont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172" fontId="52" fillId="0" borderId="0" xfId="42" applyNumberFormat="1" applyFont="1" applyBorder="1" applyAlignment="1">
      <alignment vertical="top"/>
    </xf>
    <xf numFmtId="0" fontId="21" fillId="0" borderId="10" xfId="0" applyFont="1" applyBorder="1" applyAlignment="1">
      <alignment horizontal="left" vertical="top"/>
    </xf>
    <xf numFmtId="0" fontId="22" fillId="0" borderId="15" xfId="0" applyFont="1" applyBorder="1" applyAlignment="1">
      <alignment horizontal="center" vertical="top"/>
    </xf>
    <xf numFmtId="0" fontId="21" fillId="0" borderId="14" xfId="0" applyFont="1" applyBorder="1" applyAlignment="1">
      <alignment vertical="top"/>
    </xf>
    <xf numFmtId="43" fontId="26" fillId="0" borderId="16" xfId="0" applyNumberFormat="1" applyFont="1" applyBorder="1" applyAlignment="1">
      <alignment vertical="top"/>
    </xf>
    <xf numFmtId="0" fontId="26" fillId="0" borderId="0" xfId="0" applyFont="1" applyBorder="1" applyAlignment="1">
      <alignment/>
    </xf>
    <xf numFmtId="43" fontId="26" fillId="0" borderId="10" xfId="0" applyNumberFormat="1" applyFont="1" applyBorder="1" applyAlignment="1">
      <alignment vertical="top"/>
    </xf>
    <xf numFmtId="0" fontId="26" fillId="0" borderId="15" xfId="0" applyFont="1" applyBorder="1" applyAlignment="1">
      <alignment/>
    </xf>
    <xf numFmtId="0" fontId="26" fillId="0" borderId="11" xfId="0" applyFont="1" applyBorder="1" applyAlignment="1">
      <alignment/>
    </xf>
    <xf numFmtId="0" fontId="27" fillId="0" borderId="15" xfId="0" applyFont="1" applyBorder="1" applyAlignment="1">
      <alignment/>
    </xf>
    <xf numFmtId="0" fontId="27" fillId="0" borderId="11" xfId="0" applyFont="1" applyBorder="1" applyAlignment="1">
      <alignment/>
    </xf>
    <xf numFmtId="0" fontId="24" fillId="0" borderId="10" xfId="0" applyFont="1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21" fillId="0" borderId="17" xfId="0" applyFont="1" applyBorder="1" applyAlignment="1">
      <alignment horizontal="center" vertical="top"/>
    </xf>
    <xf numFmtId="172" fontId="2" fillId="0" borderId="0" xfId="42" applyNumberFormat="1" applyFont="1" applyBorder="1" applyAlignment="1">
      <alignment horizontal="left"/>
    </xf>
    <xf numFmtId="172" fontId="2" fillId="0" borderId="0" xfId="42" applyNumberFormat="1" applyFont="1" applyBorder="1" applyAlignment="1">
      <alignment/>
    </xf>
    <xf numFmtId="172" fontId="0" fillId="0" borderId="0" xfId="42" applyNumberFormat="1" applyFont="1" applyBorder="1" applyAlignment="1">
      <alignment/>
    </xf>
    <xf numFmtId="0" fontId="21" fillId="0" borderId="15" xfId="0" applyFont="1" applyBorder="1" applyAlignment="1">
      <alignment horizontal="center" vertical="top"/>
    </xf>
    <xf numFmtId="173" fontId="52" fillId="0" borderId="10" xfId="42" applyNumberFormat="1" applyFont="1" applyBorder="1" applyAlignment="1">
      <alignment/>
    </xf>
    <xf numFmtId="173" fontId="52" fillId="0" borderId="15" xfId="42" applyNumberFormat="1" applyFont="1" applyBorder="1" applyAlignment="1">
      <alignment/>
    </xf>
    <xf numFmtId="172" fontId="21" fillId="0" borderId="15" xfId="42" applyNumberFormat="1" applyFont="1" applyBorder="1" applyAlignment="1" quotePrefix="1">
      <alignment horizontal="center" vertical="top"/>
    </xf>
    <xf numFmtId="0" fontId="21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/>
    </xf>
    <xf numFmtId="172" fontId="53" fillId="0" borderId="0" xfId="42" applyNumberFormat="1" applyFont="1" applyBorder="1" applyAlignment="1">
      <alignment/>
    </xf>
    <xf numFmtId="43" fontId="52" fillId="0" borderId="0" xfId="42" applyFont="1" applyBorder="1" applyAlignment="1">
      <alignment vertical="top"/>
    </xf>
    <xf numFmtId="0" fontId="52" fillId="0" borderId="0" xfId="0" applyFont="1" applyBorder="1" applyAlignment="1">
      <alignment/>
    </xf>
    <xf numFmtId="43" fontId="23" fillId="0" borderId="0" xfId="42" applyFont="1" applyAlignment="1">
      <alignment/>
    </xf>
    <xf numFmtId="0" fontId="21" fillId="0" borderId="14" xfId="0" applyFont="1" applyBorder="1" applyAlignment="1">
      <alignment/>
    </xf>
    <xf numFmtId="172" fontId="23" fillId="0" borderId="0" xfId="42" applyNumberFormat="1" applyFont="1" applyBorder="1" applyAlignment="1">
      <alignment vertical="top"/>
    </xf>
    <xf numFmtId="172" fontId="21" fillId="0" borderId="10" xfId="42" applyNumberFormat="1" applyFont="1" applyBorder="1" applyAlignment="1">
      <alignment horizontal="right"/>
    </xf>
    <xf numFmtId="0" fontId="21" fillId="0" borderId="11" xfId="0" applyFont="1" applyBorder="1" applyAlignment="1">
      <alignment horizontal="left" vertical="top"/>
    </xf>
    <xf numFmtId="0" fontId="52" fillId="0" borderId="11" xfId="0" applyFont="1" applyBorder="1" applyAlignment="1">
      <alignment horizontal="left"/>
    </xf>
    <xf numFmtId="173" fontId="52" fillId="0" borderId="11" xfId="42" applyNumberFormat="1" applyFont="1" applyBorder="1" applyAlignment="1">
      <alignment/>
    </xf>
    <xf numFmtId="175" fontId="23" fillId="0" borderId="0" xfId="42" applyNumberFormat="1" applyFont="1" applyBorder="1" applyAlignment="1">
      <alignment vertical="top"/>
    </xf>
    <xf numFmtId="174" fontId="23" fillId="0" borderId="0" xfId="42" applyNumberFormat="1" applyFont="1" applyBorder="1" applyAlignment="1">
      <alignment horizontal="center" vertical="top"/>
    </xf>
    <xf numFmtId="175" fontId="52" fillId="0" borderId="0" xfId="42" applyNumberFormat="1" applyFont="1" applyBorder="1" applyAlignment="1">
      <alignment vertical="top"/>
    </xf>
    <xf numFmtId="0" fontId="22" fillId="0" borderId="15" xfId="0" applyFont="1" applyBorder="1" applyAlignment="1">
      <alignment vertical="top"/>
    </xf>
    <xf numFmtId="172" fontId="53" fillId="0" borderId="0" xfId="42" applyNumberFormat="1" applyFont="1" applyBorder="1" applyAlignment="1">
      <alignment vertical="top"/>
    </xf>
    <xf numFmtId="0" fontId="22" fillId="0" borderId="0" xfId="0" applyNumberFormat="1" applyFont="1" applyBorder="1" applyAlignment="1">
      <alignment vertical="top"/>
    </xf>
    <xf numFmtId="172" fontId="23" fillId="0" borderId="0" xfId="42" applyNumberFormat="1" applyFont="1" applyBorder="1" applyAlignment="1">
      <alignment horizontal="right" vertical="center"/>
    </xf>
    <xf numFmtId="174" fontId="52" fillId="0" borderId="0" xfId="42" applyNumberFormat="1" applyFont="1" applyBorder="1" applyAlignment="1">
      <alignment horizontal="center" vertical="top"/>
    </xf>
    <xf numFmtId="43" fontId="52" fillId="0" borderId="0" xfId="42" applyNumberFormat="1" applyFont="1" applyBorder="1" applyAlignment="1">
      <alignment vertical="top"/>
    </xf>
    <xf numFmtId="0" fontId="23" fillId="0" borderId="0" xfId="0" applyFont="1" applyBorder="1" applyAlignment="1">
      <alignment vertical="top"/>
    </xf>
    <xf numFmtId="172" fontId="21" fillId="0" borderId="13" xfId="42" applyNumberFormat="1" applyFont="1" applyBorder="1" applyAlignment="1">
      <alignment horizontal="center" vertical="top"/>
    </xf>
    <xf numFmtId="172" fontId="21" fillId="0" borderId="10" xfId="42" applyNumberFormat="1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53" fillId="0" borderId="10" xfId="0" applyFont="1" applyBorder="1" applyAlignment="1">
      <alignment vertical="top"/>
    </xf>
    <xf numFmtId="172" fontId="21" fillId="0" borderId="18" xfId="42" applyNumberFormat="1" applyFont="1" applyBorder="1" applyAlignment="1" quotePrefix="1">
      <alignment horizontal="center" vertical="top"/>
    </xf>
    <xf numFmtId="0" fontId="21" fillId="0" borderId="18" xfId="0" applyFont="1" applyFill="1" applyBorder="1" applyAlignment="1">
      <alignment horizontal="center" vertical="top"/>
    </xf>
    <xf numFmtId="172" fontId="24" fillId="0" borderId="15" xfId="42" applyNumberFormat="1" applyFont="1" applyBorder="1" applyAlignment="1">
      <alignment horizontal="center" vertical="top"/>
    </xf>
    <xf numFmtId="172" fontId="21" fillId="0" borderId="18" xfId="42" applyNumberFormat="1" applyFont="1" applyBorder="1" applyAlignment="1">
      <alignment horizontal="center" vertical="top"/>
    </xf>
    <xf numFmtId="0" fontId="21" fillId="0" borderId="18" xfId="0" applyFont="1" applyBorder="1" applyAlignment="1">
      <alignment horizontal="right" vertical="top"/>
    </xf>
    <xf numFmtId="0" fontId="22" fillId="0" borderId="10" xfId="0" applyFont="1" applyBorder="1" applyAlignment="1">
      <alignment horizontal="center" vertical="top"/>
    </xf>
    <xf numFmtId="175" fontId="1" fillId="0" borderId="13" xfId="42" applyNumberFormat="1" applyFont="1" applyBorder="1" applyAlignment="1">
      <alignment vertical="top"/>
    </xf>
    <xf numFmtId="172" fontId="0" fillId="0" borderId="15" xfId="42" applyNumberFormat="1" applyFont="1" applyBorder="1" applyAlignment="1">
      <alignment vertical="top"/>
    </xf>
    <xf numFmtId="175" fontId="1" fillId="0" borderId="18" xfId="42" applyNumberFormat="1" applyFont="1" applyBorder="1" applyAlignment="1">
      <alignment vertical="top"/>
    </xf>
    <xf numFmtId="175" fontId="1" fillId="0" borderId="14" xfId="42" applyNumberFormat="1" applyFont="1" applyBorder="1" applyAlignment="1">
      <alignment vertical="top"/>
    </xf>
    <xf numFmtId="0" fontId="53" fillId="0" borderId="17" xfId="0" applyFont="1" applyBorder="1" applyAlignment="1">
      <alignment horizontal="left" vertical="top"/>
    </xf>
    <xf numFmtId="173" fontId="19" fillId="0" borderId="17" xfId="42" applyNumberFormat="1" applyFont="1" applyBorder="1" applyAlignment="1">
      <alignment vertical="top"/>
    </xf>
    <xf numFmtId="172" fontId="50" fillId="0" borderId="19" xfId="42" applyNumberFormat="1" applyFont="1" applyBorder="1" applyAlignment="1">
      <alignment vertical="top"/>
    </xf>
    <xf numFmtId="43" fontId="26" fillId="0" borderId="0" xfId="0" applyNumberFormat="1" applyFont="1" applyBorder="1" applyAlignment="1">
      <alignment vertical="top"/>
    </xf>
    <xf numFmtId="43" fontId="26" fillId="0" borderId="15" xfId="0" applyNumberFormat="1" applyFont="1" applyBorder="1" applyAlignment="1">
      <alignment vertical="top"/>
    </xf>
    <xf numFmtId="172" fontId="1" fillId="0" borderId="15" xfId="42" applyNumberFormat="1" applyFont="1" applyBorder="1" applyAlignment="1">
      <alignment vertical="top"/>
    </xf>
    <xf numFmtId="172" fontId="0" fillId="0" borderId="15" xfId="42" applyNumberFormat="1" applyFont="1" applyBorder="1" applyAlignment="1">
      <alignment/>
    </xf>
    <xf numFmtId="172" fontId="1" fillId="0" borderId="10" xfId="42" applyNumberFormat="1" applyFont="1" applyBorder="1" applyAlignment="1">
      <alignment vertical="top"/>
    </xf>
    <xf numFmtId="172" fontId="54" fillId="0" borderId="15" xfId="42" applyNumberFormat="1" applyFont="1" applyBorder="1" applyAlignment="1">
      <alignment vertical="top"/>
    </xf>
    <xf numFmtId="172" fontId="55" fillId="0" borderId="0" xfId="42" applyNumberFormat="1" applyFont="1" applyBorder="1" applyAlignment="1">
      <alignment/>
    </xf>
    <xf numFmtId="172" fontId="55" fillId="0" borderId="0" xfId="42" applyNumberFormat="1" applyFont="1" applyBorder="1" applyAlignment="1">
      <alignment vertical="top"/>
    </xf>
    <xf numFmtId="0" fontId="21" fillId="0" borderId="13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Continuous" vertical="top"/>
    </xf>
    <xf numFmtId="0" fontId="21" fillId="0" borderId="18" xfId="0" applyFont="1" applyBorder="1" applyAlignment="1">
      <alignment vertical="top"/>
    </xf>
    <xf numFmtId="0" fontId="22" fillId="0" borderId="16" xfId="0" applyNumberFormat="1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53" fillId="0" borderId="17" xfId="0" applyFont="1" applyBorder="1" applyAlignment="1">
      <alignment vertical="top"/>
    </xf>
    <xf numFmtId="0" fontId="21" fillId="0" borderId="14" xfId="0" applyFont="1" applyBorder="1" applyAlignment="1">
      <alignment horizontal="center" vertical="center"/>
    </xf>
    <xf numFmtId="0" fontId="52" fillId="0" borderId="10" xfId="0" applyFont="1" applyBorder="1" applyAlignment="1">
      <alignment/>
    </xf>
    <xf numFmtId="0" fontId="52" fillId="0" borderId="15" xfId="0" applyFont="1" applyBorder="1" applyAlignment="1">
      <alignment/>
    </xf>
    <xf numFmtId="0" fontId="52" fillId="0" borderId="11" xfId="0" applyFont="1" applyBorder="1" applyAlignment="1">
      <alignment horizontal="right"/>
    </xf>
    <xf numFmtId="172" fontId="28" fillId="0" borderId="0" xfId="42" applyNumberFormat="1" applyFont="1" applyBorder="1" applyAlignment="1">
      <alignment vertical="top"/>
    </xf>
    <xf numFmtId="172" fontId="29" fillId="0" borderId="13" xfId="42" applyNumberFormat="1" applyFont="1" applyBorder="1" applyAlignment="1">
      <alignment vertical="top"/>
    </xf>
    <xf numFmtId="172" fontId="56" fillId="0" borderId="18" xfId="42" applyNumberFormat="1" applyFont="1" applyBorder="1" applyAlignment="1">
      <alignment vertical="top"/>
    </xf>
    <xf numFmtId="172" fontId="29" fillId="0" borderId="14" xfId="42" applyNumberFormat="1" applyFont="1" applyBorder="1" applyAlignment="1">
      <alignment vertical="top"/>
    </xf>
    <xf numFmtId="0" fontId="31" fillId="0" borderId="0" xfId="0" applyNumberFormat="1" applyFont="1" applyBorder="1" applyAlignment="1">
      <alignment vertical="top"/>
    </xf>
    <xf numFmtId="172" fontId="29" fillId="0" borderId="10" xfId="42" applyNumberFormat="1" applyFont="1" applyBorder="1" applyAlignment="1">
      <alignment vertical="top"/>
    </xf>
    <xf numFmtId="174" fontId="30" fillId="0" borderId="13" xfId="42" applyNumberFormat="1" applyFont="1" applyBorder="1" applyAlignment="1">
      <alignment horizontal="center" vertical="top"/>
    </xf>
    <xf numFmtId="175" fontId="56" fillId="0" borderId="10" xfId="42" applyNumberFormat="1" applyFont="1" applyBorder="1" applyAlignment="1">
      <alignment vertical="top"/>
    </xf>
    <xf numFmtId="172" fontId="56" fillId="0" borderId="15" xfId="42" applyNumberFormat="1" applyFont="1" applyBorder="1" applyAlignment="1">
      <alignment vertical="top"/>
    </xf>
    <xf numFmtId="172" fontId="29" fillId="0" borderId="18" xfId="42" applyNumberFormat="1" applyFont="1" applyBorder="1" applyAlignment="1">
      <alignment vertical="top"/>
    </xf>
    <xf numFmtId="174" fontId="30" fillId="0" borderId="18" xfId="42" applyNumberFormat="1" applyFont="1" applyBorder="1" applyAlignment="1">
      <alignment horizontal="center" vertical="top"/>
    </xf>
    <xf numFmtId="172" fontId="29" fillId="0" borderId="11" xfId="42" applyNumberFormat="1" applyFont="1" applyBorder="1" applyAlignment="1">
      <alignment vertical="top"/>
    </xf>
    <xf numFmtId="172" fontId="30" fillId="0" borderId="20" xfId="42" applyNumberFormat="1" applyFont="1" applyBorder="1" applyAlignment="1">
      <alignment horizontal="right" vertical="top"/>
    </xf>
    <xf numFmtId="172" fontId="30" fillId="0" borderId="18" xfId="42" applyNumberFormat="1" applyFont="1" applyBorder="1" applyAlignment="1">
      <alignment horizontal="right" vertical="top"/>
    </xf>
    <xf numFmtId="172" fontId="30" fillId="0" borderId="14" xfId="42" applyNumberFormat="1" applyFont="1" applyBorder="1" applyAlignment="1">
      <alignment horizontal="right" vertical="top"/>
    </xf>
    <xf numFmtId="43" fontId="50" fillId="0" borderId="10" xfId="42" applyFont="1" applyBorder="1" applyAlignment="1">
      <alignment/>
    </xf>
    <xf numFmtId="1" fontId="0" fillId="0" borderId="21" xfId="0" applyNumberFormat="1" applyFont="1" applyBorder="1" applyAlignment="1">
      <alignment/>
    </xf>
    <xf numFmtId="172" fontId="1" fillId="0" borderId="20" xfId="42" applyNumberFormat="1" applyFont="1" applyBorder="1" applyAlignment="1">
      <alignment horizontal="right" vertical="top"/>
    </xf>
    <xf numFmtId="172" fontId="1" fillId="0" borderId="18" xfId="42" applyNumberFormat="1" applyFont="1" applyBorder="1" applyAlignment="1">
      <alignment horizontal="right" vertical="top"/>
    </xf>
    <xf numFmtId="1" fontId="0" fillId="0" borderId="20" xfId="0" applyNumberFormat="1" applyFont="1" applyBorder="1" applyAlignment="1">
      <alignment/>
    </xf>
    <xf numFmtId="172" fontId="54" fillId="0" borderId="18" xfId="42" applyNumberFormat="1" applyFont="1" applyBorder="1" applyAlignment="1">
      <alignment vertical="top"/>
    </xf>
    <xf numFmtId="1" fontId="0" fillId="0" borderId="20" xfId="0" applyNumberFormat="1" applyFont="1" applyBorder="1" applyAlignment="1">
      <alignment/>
    </xf>
    <xf numFmtId="172" fontId="0" fillId="0" borderId="20" xfId="42" applyNumberFormat="1" applyFont="1" applyBorder="1" applyAlignment="1">
      <alignment vertical="top"/>
    </xf>
    <xf numFmtId="172" fontId="54" fillId="0" borderId="18" xfId="42" applyNumberFormat="1" applyFont="1" applyBorder="1" applyAlignment="1">
      <alignment/>
    </xf>
    <xf numFmtId="172" fontId="54" fillId="0" borderId="20" xfId="42" applyNumberFormat="1" applyFont="1" applyBorder="1" applyAlignment="1">
      <alignment/>
    </xf>
    <xf numFmtId="1" fontId="0" fillId="0" borderId="18" xfId="0" applyNumberFormat="1" applyFont="1" applyBorder="1" applyAlignment="1">
      <alignment/>
    </xf>
    <xf numFmtId="172" fontId="1" fillId="0" borderId="22" xfId="42" applyNumberFormat="1" applyFont="1" applyBorder="1" applyAlignment="1">
      <alignment horizontal="right" vertical="center"/>
    </xf>
    <xf numFmtId="172" fontId="50" fillId="0" borderId="19" xfId="42" applyNumberFormat="1" applyFont="1" applyBorder="1" applyAlignment="1">
      <alignment/>
    </xf>
    <xf numFmtId="20" fontId="26" fillId="0" borderId="16" xfId="0" applyNumberFormat="1" applyFont="1" applyBorder="1" applyAlignment="1" quotePrefix="1">
      <alignment horizontal="right"/>
    </xf>
    <xf numFmtId="174" fontId="26" fillId="0" borderId="13" xfId="0" applyNumberFormat="1" applyFont="1" applyBorder="1" applyAlignment="1">
      <alignment horizontal="left"/>
    </xf>
    <xf numFmtId="175" fontId="32" fillId="0" borderId="15" xfId="42" applyNumberFormat="1" applyFont="1" applyBorder="1" applyAlignment="1">
      <alignment vertical="top"/>
    </xf>
    <xf numFmtId="0" fontId="27" fillId="0" borderId="0" xfId="0" applyFont="1" applyBorder="1" applyAlignment="1">
      <alignment/>
    </xf>
    <xf numFmtId="174" fontId="26" fillId="0" borderId="18" xfId="0" applyNumberFormat="1" applyFont="1" applyBorder="1" applyAlignment="1">
      <alignment horizontal="left"/>
    </xf>
    <xf numFmtId="43" fontId="19" fillId="0" borderId="15" xfId="42" applyFont="1" applyBorder="1" applyAlignment="1">
      <alignment vertical="top"/>
    </xf>
    <xf numFmtId="43" fontId="26" fillId="0" borderId="15" xfId="42" applyFont="1" applyBorder="1" applyAlignment="1">
      <alignment/>
    </xf>
    <xf numFmtId="43" fontId="50" fillId="0" borderId="0" xfId="42" applyFont="1" applyBorder="1" applyAlignment="1">
      <alignment vertical="top"/>
    </xf>
    <xf numFmtId="43" fontId="19" fillId="0" borderId="10" xfId="42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4" xfId="0" applyFont="1" applyBorder="1" applyAlignment="1">
      <alignment/>
    </xf>
    <xf numFmtId="43" fontId="19" fillId="0" borderId="15" xfId="42" applyFont="1" applyBorder="1" applyAlignment="1">
      <alignment/>
    </xf>
    <xf numFmtId="20" fontId="26" fillId="0" borderId="0" xfId="0" applyNumberFormat="1" applyFont="1" applyBorder="1" applyAlignment="1" quotePrefix="1">
      <alignment horizontal="right"/>
    </xf>
    <xf numFmtId="175" fontId="32" fillId="0" borderId="20" xfId="42" applyNumberFormat="1" applyFont="1" applyBorder="1" applyAlignment="1">
      <alignment vertical="top"/>
    </xf>
    <xf numFmtId="0" fontId="27" fillId="0" borderId="23" xfId="0" applyFont="1" applyBorder="1" applyAlignment="1">
      <alignment/>
    </xf>
    <xf numFmtId="174" fontId="26" fillId="0" borderId="15" xfId="0" applyNumberFormat="1" applyFont="1" applyBorder="1" applyAlignment="1">
      <alignment vertical="top"/>
    </xf>
    <xf numFmtId="174" fontId="26" fillId="0" borderId="18" xfId="0" applyNumberFormat="1" applyFont="1" applyBorder="1" applyAlignment="1">
      <alignment vertical="top"/>
    </xf>
    <xf numFmtId="0" fontId="26" fillId="0" borderId="11" xfId="0" applyFont="1" applyBorder="1" applyAlignment="1">
      <alignment vertical="top"/>
    </xf>
    <xf numFmtId="0" fontId="26" fillId="0" borderId="14" xfId="0" applyFont="1" applyBorder="1" applyAlignment="1">
      <alignment vertical="top"/>
    </xf>
    <xf numFmtId="175" fontId="26" fillId="0" borderId="15" xfId="42" applyNumberFormat="1" applyFont="1" applyBorder="1" applyAlignment="1">
      <alignment vertical="top"/>
    </xf>
    <xf numFmtId="43" fontId="50" fillId="0" borderId="10" xfId="42" applyFont="1" applyBorder="1" applyAlignment="1">
      <alignment vertical="top"/>
    </xf>
    <xf numFmtId="172" fontId="1" fillId="0" borderId="0" xfId="42" applyNumberFormat="1" applyFont="1" applyBorder="1" applyAlignment="1">
      <alignment horizontal="right" vertical="top"/>
    </xf>
    <xf numFmtId="1" fontId="0" fillId="0" borderId="0" xfId="0" applyNumberFormat="1" applyFont="1" applyBorder="1" applyAlignment="1">
      <alignment/>
    </xf>
    <xf numFmtId="172" fontId="0" fillId="0" borderId="16" xfId="42" applyNumberFormat="1" applyFont="1" applyBorder="1" applyAlignment="1">
      <alignment/>
    </xf>
    <xf numFmtId="172" fontId="0" fillId="0" borderId="13" xfId="42" applyNumberFormat="1" applyFont="1" applyBorder="1" applyAlignment="1">
      <alignment/>
    </xf>
    <xf numFmtId="172" fontId="0" fillId="0" borderId="0" xfId="42" applyNumberFormat="1" applyFont="1" applyBorder="1" applyAlignment="1">
      <alignment/>
    </xf>
    <xf numFmtId="172" fontId="0" fillId="0" borderId="20" xfId="42" applyNumberFormat="1" applyFont="1" applyBorder="1" applyAlignment="1">
      <alignment vertical="top"/>
    </xf>
    <xf numFmtId="172" fontId="0" fillId="0" borderId="18" xfId="42" applyNumberFormat="1" applyFont="1" applyBorder="1" applyAlignment="1">
      <alignment/>
    </xf>
    <xf numFmtId="172" fontId="0" fillId="0" borderId="0" xfId="42" applyNumberFormat="1" applyFont="1" applyBorder="1" applyAlignment="1">
      <alignment vertical="top"/>
    </xf>
    <xf numFmtId="0" fontId="27" fillId="0" borderId="10" xfId="0" applyFont="1" applyBorder="1" applyAlignment="1">
      <alignment vertical="top"/>
    </xf>
    <xf numFmtId="172" fontId="1" fillId="0" borderId="13" xfId="42" applyNumberFormat="1" applyFont="1" applyBorder="1" applyAlignment="1">
      <alignment vertical="center"/>
    </xf>
    <xf numFmtId="172" fontId="27" fillId="0" borderId="16" xfId="42" applyNumberFormat="1" applyFont="1" applyBorder="1" applyAlignment="1">
      <alignment vertical="top"/>
    </xf>
    <xf numFmtId="172" fontId="0" fillId="0" borderId="21" xfId="42" applyNumberFormat="1" applyFont="1" applyBorder="1" applyAlignment="1">
      <alignment/>
    </xf>
    <xf numFmtId="4" fontId="0" fillId="0" borderId="16" xfId="42" applyNumberFormat="1" applyFont="1" applyBorder="1" applyAlignment="1">
      <alignment horizontal="center" vertical="top"/>
    </xf>
    <xf numFmtId="43" fontId="0" fillId="0" borderId="10" xfId="42" applyFont="1" applyBorder="1" applyAlignment="1">
      <alignment vertical="top"/>
    </xf>
    <xf numFmtId="0" fontId="27" fillId="0" borderId="15" xfId="0" applyFont="1" applyBorder="1" applyAlignment="1">
      <alignment vertical="top"/>
    </xf>
    <xf numFmtId="172" fontId="1" fillId="0" borderId="18" xfId="42" applyNumberFormat="1" applyFont="1" applyBorder="1" applyAlignment="1">
      <alignment vertical="center"/>
    </xf>
    <xf numFmtId="172" fontId="27" fillId="0" borderId="0" xfId="42" applyNumberFormat="1" applyFont="1" applyBorder="1" applyAlignment="1">
      <alignment vertical="top"/>
    </xf>
    <xf numFmtId="172" fontId="0" fillId="0" borderId="20" xfId="42" applyNumberFormat="1" applyFont="1" applyBorder="1" applyAlignment="1">
      <alignment/>
    </xf>
    <xf numFmtId="4" fontId="0" fillId="0" borderId="0" xfId="42" applyNumberFormat="1" applyFont="1" applyBorder="1" applyAlignment="1">
      <alignment horizontal="center" vertical="top"/>
    </xf>
    <xf numFmtId="43" fontId="0" fillId="0" borderId="15" xfId="42" applyFont="1" applyBorder="1" applyAlignment="1">
      <alignment vertical="top"/>
    </xf>
    <xf numFmtId="172" fontId="27" fillId="0" borderId="18" xfId="42" applyNumberFormat="1" applyFont="1" applyBorder="1" applyAlignment="1">
      <alignment vertical="top"/>
    </xf>
    <xf numFmtId="172" fontId="0" fillId="0" borderId="18" xfId="42" applyNumberFormat="1" applyFont="1" applyBorder="1" applyAlignment="1">
      <alignment/>
    </xf>
    <xf numFmtId="172" fontId="27" fillId="0" borderId="18" xfId="42" applyNumberFormat="1" applyFont="1" applyFill="1" applyBorder="1" applyAlignment="1">
      <alignment vertical="top"/>
    </xf>
    <xf numFmtId="172" fontId="0" fillId="0" borderId="18" xfId="42" applyNumberFormat="1" applyFont="1" applyBorder="1" applyAlignment="1">
      <alignment vertical="top"/>
    </xf>
    <xf numFmtId="43" fontId="0" fillId="0" borderId="11" xfId="42" applyFont="1" applyBorder="1" applyAlignment="1">
      <alignment vertical="top"/>
    </xf>
    <xf numFmtId="172" fontId="50" fillId="0" borderId="17" xfId="42" applyNumberFormat="1" applyFont="1" applyBorder="1" applyAlignment="1">
      <alignment vertical="top"/>
    </xf>
    <xf numFmtId="172" fontId="26" fillId="0" borderId="19" xfId="42" applyNumberFormat="1" applyFont="1" applyBorder="1" applyAlignment="1">
      <alignment vertical="top"/>
    </xf>
    <xf numFmtId="172" fontId="26" fillId="0" borderId="24" xfId="42" applyNumberFormat="1" applyFont="1" applyBorder="1" applyAlignment="1">
      <alignment vertical="top"/>
    </xf>
    <xf numFmtId="172" fontId="50" fillId="0" borderId="22" xfId="42" applyNumberFormat="1" applyFont="1" applyBorder="1" applyAlignment="1">
      <alignment vertical="top"/>
    </xf>
    <xf numFmtId="4" fontId="50" fillId="0" borderId="19" xfId="42" applyNumberFormat="1" applyFont="1" applyBorder="1" applyAlignment="1">
      <alignment horizontal="center" vertical="top"/>
    </xf>
    <xf numFmtId="43" fontId="50" fillId="0" borderId="17" xfId="42" applyFont="1" applyBorder="1" applyAlignment="1">
      <alignment vertical="top"/>
    </xf>
    <xf numFmtId="172" fontId="30" fillId="0" borderId="0" xfId="42" applyNumberFormat="1" applyFont="1" applyBorder="1" applyAlignment="1">
      <alignment horizontal="right" vertical="top"/>
    </xf>
    <xf numFmtId="172" fontId="27" fillId="0" borderId="0" xfId="42" applyNumberFormat="1" applyFont="1" applyFill="1" applyBorder="1" applyAlignment="1">
      <alignment/>
    </xf>
    <xf numFmtId="172" fontId="50" fillId="0" borderId="24" xfId="42" applyNumberFormat="1" applyFont="1" applyBorder="1" applyAlignment="1">
      <alignment/>
    </xf>
    <xf numFmtId="175" fontId="30" fillId="0" borderId="0" xfId="42" applyNumberFormat="1" applyFont="1" applyBorder="1" applyAlignment="1">
      <alignment horizontal="right" vertical="top"/>
    </xf>
    <xf numFmtId="172" fontId="0" fillId="0" borderId="16" xfId="42" applyNumberFormat="1" applyFont="1" applyBorder="1" applyAlignment="1">
      <alignment vertical="top"/>
    </xf>
    <xf numFmtId="172" fontId="1" fillId="0" borderId="0" xfId="42" applyNumberFormat="1" applyFont="1" applyBorder="1" applyAlignment="1">
      <alignment horizontal="right" vertical="center"/>
    </xf>
    <xf numFmtId="172" fontId="19" fillId="0" borderId="0" xfId="42" applyNumberFormat="1" applyFont="1" applyBorder="1" applyAlignment="1">
      <alignment horizontal="right" vertical="center"/>
    </xf>
    <xf numFmtId="172" fontId="50" fillId="0" borderId="24" xfId="42" applyNumberFormat="1" applyFont="1" applyBorder="1" applyAlignment="1">
      <alignment vertical="top"/>
    </xf>
    <xf numFmtId="172" fontId="30" fillId="0" borderId="23" xfId="42" applyNumberFormat="1" applyFont="1" applyBorder="1" applyAlignment="1">
      <alignment horizontal="right" vertical="top"/>
    </xf>
    <xf numFmtId="172" fontId="1" fillId="0" borderId="23" xfId="42" applyNumberFormat="1" applyFont="1" applyBorder="1" applyAlignment="1">
      <alignment horizontal="right" vertical="center"/>
    </xf>
    <xf numFmtId="172" fontId="0" fillId="0" borderId="14" xfId="42" applyNumberFormat="1" applyFont="1" applyBorder="1" applyAlignment="1">
      <alignment vertical="top"/>
    </xf>
    <xf numFmtId="172" fontId="30" fillId="0" borderId="15" xfId="42" applyNumberFormat="1" applyFont="1" applyBorder="1" applyAlignment="1">
      <alignment horizontal="center" vertical="top"/>
    </xf>
    <xf numFmtId="175" fontId="29" fillId="0" borderId="11" xfId="42" applyNumberFormat="1" applyFont="1" applyBorder="1" applyAlignment="1">
      <alignment horizontal="right" vertical="top"/>
    </xf>
    <xf numFmtId="172" fontId="0" fillId="0" borderId="21" xfId="42" applyNumberFormat="1" applyFont="1" applyBorder="1" applyAlignment="1">
      <alignment vertical="top"/>
    </xf>
    <xf numFmtId="172" fontId="1" fillId="0" borderId="23" xfId="42" applyNumberFormat="1" applyFont="1" applyBorder="1" applyAlignment="1">
      <alignment vertical="top"/>
    </xf>
    <xf numFmtId="172" fontId="50" fillId="0" borderId="12" xfId="42" applyNumberFormat="1" applyFont="1" applyBorder="1" applyAlignment="1">
      <alignment vertical="top"/>
    </xf>
    <xf numFmtId="172" fontId="54" fillId="0" borderId="10" xfId="42" applyNumberFormat="1" applyFont="1" applyBorder="1" applyAlignment="1">
      <alignment/>
    </xf>
    <xf numFmtId="172" fontId="0" fillId="0" borderId="15" xfId="42" applyNumberFormat="1" applyFont="1" applyBorder="1" applyAlignment="1">
      <alignment/>
    </xf>
    <xf numFmtId="173" fontId="1" fillId="0" borderId="10" xfId="42" applyNumberFormat="1" applyFont="1" applyBorder="1" applyAlignment="1">
      <alignment vertical="top"/>
    </xf>
    <xf numFmtId="173" fontId="1" fillId="0" borderId="15" xfId="42" applyNumberFormat="1" applyFont="1" applyBorder="1" applyAlignment="1">
      <alignment vertical="top"/>
    </xf>
    <xf numFmtId="173" fontId="1" fillId="0" borderId="11" xfId="42" applyNumberFormat="1" applyFont="1" applyBorder="1" applyAlignment="1">
      <alignment vertical="top"/>
    </xf>
    <xf numFmtId="172" fontId="50" fillId="0" borderId="17" xfId="42" applyNumberFormat="1" applyFont="1" applyBorder="1" applyAlignment="1">
      <alignment/>
    </xf>
    <xf numFmtId="43" fontId="50" fillId="0" borderId="17" xfId="42" applyFont="1" applyBorder="1" applyAlignment="1">
      <alignment/>
    </xf>
    <xf numFmtId="172" fontId="0" fillId="0" borderId="15" xfId="42" applyNumberFormat="1" applyFont="1" applyBorder="1" applyAlignment="1">
      <alignment/>
    </xf>
    <xf numFmtId="0" fontId="22" fillId="0" borderId="21" xfId="0" applyFont="1" applyBorder="1" applyAlignment="1">
      <alignment horizontal="center" vertical="top"/>
    </xf>
    <xf numFmtId="0" fontId="22" fillId="0" borderId="20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top"/>
    </xf>
    <xf numFmtId="0" fontId="22" fillId="0" borderId="23" xfId="0" applyFont="1" applyBorder="1" applyAlignment="1">
      <alignment horizontal="center" vertical="top"/>
    </xf>
    <xf numFmtId="0" fontId="21" fillId="0" borderId="17" xfId="0" applyFont="1" applyBorder="1" applyAlignment="1">
      <alignment horizontal="left" vertical="top"/>
    </xf>
    <xf numFmtId="43" fontId="50" fillId="0" borderId="11" xfId="42" applyFont="1" applyBorder="1" applyAlignment="1">
      <alignment/>
    </xf>
    <xf numFmtId="4" fontId="50" fillId="0" borderId="17" xfId="42" applyNumberFormat="1" applyFont="1" applyBorder="1" applyAlignment="1">
      <alignment/>
    </xf>
    <xf numFmtId="0" fontId="0" fillId="0" borderId="10" xfId="0" applyFont="1" applyBorder="1" applyAlignment="1">
      <alignment/>
    </xf>
    <xf numFmtId="43" fontId="0" fillId="0" borderId="13" xfId="42" applyFont="1" applyBorder="1" applyAlignment="1">
      <alignment/>
    </xf>
    <xf numFmtId="43" fontId="0" fillId="0" borderId="0" xfId="42" applyFont="1" applyAlignment="1">
      <alignment/>
    </xf>
    <xf numFmtId="0" fontId="0" fillId="0" borderId="15" xfId="0" applyFont="1" applyBorder="1" applyAlignment="1">
      <alignment/>
    </xf>
    <xf numFmtId="43" fontId="0" fillId="0" borderId="18" xfId="42" applyFont="1" applyBorder="1" applyAlignment="1">
      <alignment/>
    </xf>
    <xf numFmtId="43" fontId="0" fillId="0" borderId="14" xfId="42" applyFont="1" applyBorder="1" applyAlignment="1">
      <alignment/>
    </xf>
    <xf numFmtId="43" fontId="0" fillId="0" borderId="10" xfId="42" applyFont="1" applyBorder="1" applyAlignment="1">
      <alignment/>
    </xf>
    <xf numFmtId="43" fontId="0" fillId="0" borderId="15" xfId="42" applyFont="1" applyBorder="1" applyAlignment="1">
      <alignment/>
    </xf>
    <xf numFmtId="43" fontId="0" fillId="0" borderId="11" xfId="42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6" fillId="0" borderId="14" xfId="0" applyFont="1" applyBorder="1" applyAlignment="1">
      <alignment horizontal="left" vertical="top"/>
    </xf>
    <xf numFmtId="0" fontId="33" fillId="0" borderId="0" xfId="0" applyFont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172" fontId="24" fillId="0" borderId="0" xfId="42" applyNumberFormat="1" applyFont="1" applyBorder="1" applyAlignment="1">
      <alignment horizontal="center" vertical="top"/>
    </xf>
    <xf numFmtId="172" fontId="30" fillId="0" borderId="21" xfId="42" applyNumberFormat="1" applyFont="1" applyBorder="1" applyAlignment="1">
      <alignment horizontal="center" vertical="top"/>
    </xf>
    <xf numFmtId="172" fontId="30" fillId="0" borderId="16" xfId="42" applyNumberFormat="1" applyFont="1" applyBorder="1" applyAlignment="1">
      <alignment horizontal="center" vertical="top"/>
    </xf>
    <xf numFmtId="172" fontId="30" fillId="0" borderId="13" xfId="42" applyNumberFormat="1" applyFont="1" applyBorder="1" applyAlignment="1">
      <alignment horizontal="center" vertical="top"/>
    </xf>
    <xf numFmtId="172" fontId="30" fillId="0" borderId="20" xfId="42" applyNumberFormat="1" applyFont="1" applyBorder="1" applyAlignment="1">
      <alignment horizontal="center" vertical="top"/>
    </xf>
    <xf numFmtId="172" fontId="30" fillId="0" borderId="0" xfId="42" applyNumberFormat="1" applyFont="1" applyBorder="1" applyAlignment="1">
      <alignment horizontal="center" vertical="top"/>
    </xf>
    <xf numFmtId="172" fontId="30" fillId="0" borderId="18" xfId="42" applyNumberFormat="1" applyFont="1" applyBorder="1" applyAlignment="1">
      <alignment horizontal="center" vertical="top"/>
    </xf>
    <xf numFmtId="0" fontId="24" fillId="0" borderId="0" xfId="0" applyFont="1" applyBorder="1" applyAlignment="1">
      <alignment horizontal="center" vertical="top"/>
    </xf>
    <xf numFmtId="0" fontId="24" fillId="0" borderId="0" xfId="0" applyNumberFormat="1" applyFont="1" applyFill="1" applyBorder="1" applyAlignment="1" applyProtection="1">
      <alignment horizontal="center"/>
      <protection/>
    </xf>
    <xf numFmtId="172" fontId="21" fillId="0" borderId="0" xfId="42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/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/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2.7109375" style="4" customWidth="1"/>
    <col min="2" max="2" width="14.28125" style="4" bestFit="1" customWidth="1"/>
    <col min="3" max="3" width="15.7109375" style="4" bestFit="1" customWidth="1"/>
    <col min="4" max="4" width="12.140625" style="4" bestFit="1" customWidth="1"/>
    <col min="5" max="5" width="14.28125" style="4" customWidth="1"/>
    <col min="6" max="6" width="11.28125" style="4" customWidth="1"/>
    <col min="7" max="7" width="11.00390625" style="4" customWidth="1"/>
    <col min="8" max="16384" width="9.140625" style="4" customWidth="1"/>
  </cols>
  <sheetData>
    <row r="1" spans="1:7" ht="18.75">
      <c r="A1" s="227" t="s">
        <v>48</v>
      </c>
      <c r="B1" s="227"/>
      <c r="C1" s="227"/>
      <c r="D1" s="227"/>
      <c r="E1" s="227"/>
      <c r="F1" s="227"/>
      <c r="G1" s="227"/>
    </row>
    <row r="2" spans="1:7" ht="15.75">
      <c r="A2" s="5"/>
      <c r="B2" s="5"/>
      <c r="C2" s="6"/>
      <c r="D2" s="5"/>
      <c r="E2" s="5"/>
      <c r="F2" s="7" t="s">
        <v>49</v>
      </c>
      <c r="G2" s="5"/>
    </row>
    <row r="3" spans="1:7" ht="15.75">
      <c r="A3" s="8"/>
      <c r="B3" s="9" t="s">
        <v>50</v>
      </c>
      <c r="C3" s="53" t="s">
        <v>51</v>
      </c>
      <c r="D3" s="10" t="s">
        <v>52</v>
      </c>
      <c r="E3" s="10" t="s">
        <v>53</v>
      </c>
      <c r="F3" s="228" t="s">
        <v>54</v>
      </c>
      <c r="G3" s="229"/>
    </row>
    <row r="4" spans="1:7" ht="15.75">
      <c r="A4" s="2"/>
      <c r="B4" s="51"/>
      <c r="C4" s="2"/>
      <c r="D4" s="11"/>
      <c r="E4" s="11"/>
      <c r="F4" s="3"/>
      <c r="G4" s="11"/>
    </row>
    <row r="5" spans="1:9" ht="15.75">
      <c r="A5" s="20" t="s">
        <v>96</v>
      </c>
      <c r="B5" s="117">
        <v>78.81866138420001</v>
      </c>
      <c r="C5" s="117">
        <v>982.534840160195</v>
      </c>
      <c r="D5" s="28">
        <f>+B5+C5</f>
        <v>1061.353501544395</v>
      </c>
      <c r="E5" s="30">
        <f>+C5-B5</f>
        <v>903.716178775995</v>
      </c>
      <c r="F5" s="130" t="s">
        <v>55</v>
      </c>
      <c r="G5" s="131">
        <f>C5/B5</f>
        <v>12.465764108462187</v>
      </c>
      <c r="I5" s="50"/>
    </row>
    <row r="6" spans="1:9" ht="15.75">
      <c r="A6" s="21" t="s">
        <v>56</v>
      </c>
      <c r="B6" s="132">
        <f>+B5*100/D5</f>
        <v>7.42624029312661</v>
      </c>
      <c r="C6" s="132">
        <f>+C5*100/D5</f>
        <v>92.5737597068734</v>
      </c>
      <c r="D6" s="29"/>
      <c r="E6" s="31"/>
      <c r="F6" s="133"/>
      <c r="G6" s="134"/>
      <c r="I6" s="50"/>
    </row>
    <row r="7" spans="1:7" ht="15.75">
      <c r="A7" s="2"/>
      <c r="B7" s="135"/>
      <c r="C7" s="136"/>
      <c r="D7" s="29"/>
      <c r="E7" s="31"/>
      <c r="F7" s="133"/>
      <c r="G7" s="134"/>
    </row>
    <row r="8" spans="1:7" ht="15.75">
      <c r="A8" s="20" t="s">
        <v>97</v>
      </c>
      <c r="B8" s="151">
        <v>94.7671096326</v>
      </c>
      <c r="C8" s="138">
        <v>1111.3954567444432</v>
      </c>
      <c r="D8" s="30">
        <f>+B8+C8</f>
        <v>1206.1625663770433</v>
      </c>
      <c r="E8" s="30">
        <f>+C8-B8</f>
        <v>1016.6283471118433</v>
      </c>
      <c r="F8" s="130" t="s">
        <v>55</v>
      </c>
      <c r="G8" s="131">
        <f>C8/B8</f>
        <v>11.727649614440935</v>
      </c>
    </row>
    <row r="9" spans="1:7" ht="15.75">
      <c r="A9" s="21" t="s">
        <v>56</v>
      </c>
      <c r="B9" s="132">
        <f>+B8*100/D8</f>
        <v>7.8569101938930554</v>
      </c>
      <c r="C9" s="132">
        <f>+C8*100/D8</f>
        <v>92.14308980610694</v>
      </c>
      <c r="D9" s="31"/>
      <c r="E9" s="33"/>
      <c r="F9" s="133"/>
      <c r="G9" s="139"/>
    </row>
    <row r="10" spans="1:7" ht="15.75">
      <c r="A10" s="2"/>
      <c r="B10" s="32"/>
      <c r="C10" s="32"/>
      <c r="D10" s="32"/>
      <c r="E10" s="34"/>
      <c r="F10" s="140"/>
      <c r="G10" s="141"/>
    </row>
    <row r="11" spans="1:7" ht="15.75">
      <c r="A11" s="20" t="s">
        <v>98</v>
      </c>
      <c r="B11" s="137">
        <v>160.57290967686</v>
      </c>
      <c r="C11" s="142">
        <v>1466.66200099427</v>
      </c>
      <c r="D11" s="84">
        <f>+B11+C11</f>
        <v>1627.2349106711301</v>
      </c>
      <c r="E11" s="85">
        <f>+C11-B11</f>
        <v>1306.08909131741</v>
      </c>
      <c r="F11" s="143" t="s">
        <v>55</v>
      </c>
      <c r="G11" s="134">
        <f>C11/B11</f>
        <v>9.133931769348944</v>
      </c>
    </row>
    <row r="12" spans="1:7" ht="15.75">
      <c r="A12" s="21" t="s">
        <v>56</v>
      </c>
      <c r="B12" s="144">
        <f>+B11*100/D11</f>
        <v>9.867838295740224</v>
      </c>
      <c r="C12" s="132">
        <f>+C11*100/D11</f>
        <v>90.13216170425979</v>
      </c>
      <c r="D12" s="133"/>
      <c r="E12" s="33"/>
      <c r="F12" s="133"/>
      <c r="G12" s="139"/>
    </row>
    <row r="13" spans="1:7" ht="15.75">
      <c r="A13" s="2"/>
      <c r="B13" s="145"/>
      <c r="C13" s="34"/>
      <c r="D13" s="140"/>
      <c r="E13" s="34"/>
      <c r="F13" s="140"/>
      <c r="G13" s="141"/>
    </row>
    <row r="14" spans="1:7" ht="47.25">
      <c r="A14" s="22" t="s">
        <v>99</v>
      </c>
      <c r="B14" s="146">
        <f>+B8/B5*100-100</f>
        <v>20.23435563141524</v>
      </c>
      <c r="C14" s="146">
        <f>+C8/C5*100-100</f>
        <v>13.11511931355416</v>
      </c>
      <c r="D14" s="147">
        <f>D8/D5*100-100</f>
        <v>13.643810909554063</v>
      </c>
      <c r="E14" s="147">
        <f>E8/E5*100-100</f>
        <v>12.494206808245707</v>
      </c>
      <c r="F14" s="133"/>
      <c r="G14" s="139"/>
    </row>
    <row r="15" spans="1:7" ht="15.75">
      <c r="A15" s="23"/>
      <c r="B15" s="148"/>
      <c r="C15" s="149"/>
      <c r="D15" s="149"/>
      <c r="E15" s="149"/>
      <c r="F15" s="140"/>
      <c r="G15" s="141"/>
    </row>
    <row r="16" spans="1:7" ht="47.25">
      <c r="A16" s="22" t="s">
        <v>100</v>
      </c>
      <c r="B16" s="146">
        <f>+B11/B8*100-100</f>
        <v>69.43949256169225</v>
      </c>
      <c r="C16" s="150">
        <f>+C11/C8*100-100</f>
        <v>31.9658085782078</v>
      </c>
      <c r="D16" s="147">
        <f>D11/D8*100-100</f>
        <v>34.91008227513345</v>
      </c>
      <c r="E16" s="147">
        <f>E11/E8*100-100</f>
        <v>28.472621782375143</v>
      </c>
      <c r="F16" s="133"/>
      <c r="G16" s="139"/>
    </row>
    <row r="17" spans="1:7" ht="15.75">
      <c r="A17" s="2"/>
      <c r="B17" s="34"/>
      <c r="C17" s="141"/>
      <c r="D17" s="141"/>
      <c r="E17" s="141"/>
      <c r="F17" s="140"/>
      <c r="G17" s="141"/>
    </row>
    <row r="20" spans="2:7" ht="15.75">
      <c r="B20" s="39"/>
      <c r="C20" s="38"/>
      <c r="D20" s="14"/>
      <c r="E20" s="14"/>
      <c r="F20" s="14"/>
      <c r="G20" s="14"/>
    </row>
    <row r="21" spans="2:7" ht="15.75">
      <c r="B21" s="14"/>
      <c r="C21" s="14"/>
      <c r="D21" s="40"/>
      <c r="E21" s="40"/>
      <c r="F21" s="14"/>
      <c r="G21" s="14"/>
    </row>
  </sheetData>
  <sheetProtection/>
  <mergeCells count="2">
    <mergeCell ref="A1:G1"/>
    <mergeCell ref="F3:G3"/>
  </mergeCells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0">
      <selection activeCell="A1" sqref="A1:IV16384"/>
    </sheetView>
  </sheetViews>
  <sheetFormatPr defaultColWidth="9.140625" defaultRowHeight="15"/>
  <cols>
    <col min="1" max="1" width="4.28125" style="24" customWidth="1"/>
    <col min="2" max="2" width="14.57421875" style="91" customWidth="1"/>
    <col min="3" max="3" width="9.00390625" style="24" bestFit="1" customWidth="1"/>
    <col min="4" max="4" width="11.57421875" style="24" bestFit="1" customWidth="1"/>
    <col min="5" max="5" width="14.140625" style="24" bestFit="1" customWidth="1"/>
    <col min="6" max="6" width="10.57421875" style="24" bestFit="1" customWidth="1"/>
    <col min="7" max="7" width="11.57421875" style="24" bestFit="1" customWidth="1"/>
    <col min="8" max="8" width="10.57421875" style="59" bestFit="1" customWidth="1"/>
    <col min="9" max="9" width="15.28125" style="24" bestFit="1" customWidth="1"/>
    <col min="10" max="10" width="11.7109375" style="64" bestFit="1" customWidth="1"/>
    <col min="11" max="11" width="11.8515625" style="59" customWidth="1"/>
    <col min="12" max="16384" width="9.140625" style="24" customWidth="1"/>
  </cols>
  <sheetData>
    <row r="1" spans="1:11" ht="15.75">
      <c r="A1" s="230" t="s">
        <v>59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15.75">
      <c r="A2" s="230" t="s">
        <v>102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0" ht="15.75">
      <c r="A3" s="52"/>
      <c r="B3" s="102"/>
      <c r="C3" s="52"/>
      <c r="D3" s="52"/>
      <c r="E3" s="52" t="s">
        <v>60</v>
      </c>
      <c r="F3" s="52"/>
      <c r="G3" s="52"/>
      <c r="H3" s="57"/>
      <c r="I3" s="52" t="s">
        <v>61</v>
      </c>
      <c r="J3" s="58"/>
    </row>
    <row r="4" spans="1:11" s="90" customFormat="1" ht="12.75">
      <c r="A4" s="107" t="s">
        <v>0</v>
      </c>
      <c r="B4" s="103" t="s">
        <v>1</v>
      </c>
      <c r="C4" s="103"/>
      <c r="D4" s="231" t="s">
        <v>75</v>
      </c>
      <c r="E4" s="232"/>
      <c r="F4" s="231" t="s">
        <v>75</v>
      </c>
      <c r="G4" s="233"/>
      <c r="H4" s="232" t="s">
        <v>87</v>
      </c>
      <c r="I4" s="233"/>
      <c r="J4" s="108" t="s">
        <v>57</v>
      </c>
      <c r="K4" s="109" t="s">
        <v>73</v>
      </c>
    </row>
    <row r="5" spans="1:11" s="91" customFormat="1" ht="12.75">
      <c r="A5" s="110"/>
      <c r="B5" s="104"/>
      <c r="C5" s="111" t="s">
        <v>2</v>
      </c>
      <c r="D5" s="234" t="s">
        <v>62</v>
      </c>
      <c r="E5" s="235"/>
      <c r="F5" s="234" t="s">
        <v>101</v>
      </c>
      <c r="G5" s="236"/>
      <c r="H5" s="235" t="s">
        <v>101</v>
      </c>
      <c r="I5" s="236"/>
      <c r="J5" s="112" t="s">
        <v>58</v>
      </c>
      <c r="K5" s="194" t="s">
        <v>101</v>
      </c>
    </row>
    <row r="6" spans="1:11" s="91" customFormat="1" ht="12.75">
      <c r="A6" s="113"/>
      <c r="B6" s="105"/>
      <c r="C6" s="105"/>
      <c r="D6" s="114" t="s">
        <v>3</v>
      </c>
      <c r="E6" s="183" t="s">
        <v>4</v>
      </c>
      <c r="F6" s="191" t="s">
        <v>3</v>
      </c>
      <c r="G6" s="116" t="s">
        <v>4</v>
      </c>
      <c r="H6" s="186" t="s">
        <v>3</v>
      </c>
      <c r="I6" s="115" t="s">
        <v>4</v>
      </c>
      <c r="J6" s="112"/>
      <c r="K6" s="195" t="s">
        <v>86</v>
      </c>
    </row>
    <row r="7" spans="1:11" ht="15.75">
      <c r="A7" s="160">
        <v>1</v>
      </c>
      <c r="B7" s="161" t="s">
        <v>69</v>
      </c>
      <c r="C7" s="162"/>
      <c r="D7" s="163"/>
      <c r="E7" s="154">
        <v>53651598.20518</v>
      </c>
      <c r="F7" s="118"/>
      <c r="G7" s="155">
        <v>28813488.02075</v>
      </c>
      <c r="H7" s="187"/>
      <c r="I7" s="155">
        <v>43308201.23813</v>
      </c>
      <c r="J7" s="164">
        <f>I7/G7*100-100</f>
        <v>50.305305650401124</v>
      </c>
      <c r="K7" s="165">
        <f>I7/I$38*100</f>
        <v>26.971050923399382</v>
      </c>
    </row>
    <row r="8" spans="1:11" ht="15.75">
      <c r="A8" s="166">
        <v>2</v>
      </c>
      <c r="B8" s="167" t="s">
        <v>68</v>
      </c>
      <c r="C8" s="168"/>
      <c r="D8" s="169"/>
      <c r="E8" s="156">
        <v>544.69622</v>
      </c>
      <c r="F8" s="123"/>
      <c r="G8" s="158">
        <v>442.8</v>
      </c>
      <c r="H8" s="188"/>
      <c r="I8" s="158">
        <v>36385648.56668</v>
      </c>
      <c r="J8" s="170">
        <f aca="true" t="shared" si="0" ref="J8:J38">I8/G8*100-100</f>
        <v>8217074.473053297</v>
      </c>
      <c r="K8" s="171">
        <f aca="true" t="shared" si="1" ref="K8:K38">I8/I$38*100</f>
        <v>22.65989240644837</v>
      </c>
    </row>
    <row r="9" spans="1:11" ht="15.75">
      <c r="A9" s="166">
        <v>3</v>
      </c>
      <c r="B9" s="172" t="s">
        <v>5</v>
      </c>
      <c r="C9" s="168"/>
      <c r="D9" s="169"/>
      <c r="E9" s="156">
        <v>8529221.1185</v>
      </c>
      <c r="F9" s="119"/>
      <c r="G9" s="120">
        <v>5853721.728330001</v>
      </c>
      <c r="H9" s="152"/>
      <c r="I9" s="120">
        <v>9485930.269529998</v>
      </c>
      <c r="J9" s="170">
        <f t="shared" si="0"/>
        <v>62.0495594045982</v>
      </c>
      <c r="K9" s="171">
        <f t="shared" si="1"/>
        <v>5.907553328030031</v>
      </c>
    </row>
    <row r="10" spans="1:11" ht="15.75">
      <c r="A10" s="166">
        <v>4</v>
      </c>
      <c r="B10" s="172" t="s">
        <v>6</v>
      </c>
      <c r="C10" s="168" t="s">
        <v>7</v>
      </c>
      <c r="D10" s="169">
        <v>440656.427563399</v>
      </c>
      <c r="E10" s="156">
        <v>7244050.4344</v>
      </c>
      <c r="F10" s="123">
        <v>353627.868456841</v>
      </c>
      <c r="G10" s="173">
        <v>5389346.02487</v>
      </c>
      <c r="H10" s="153">
        <v>332962.265819658</v>
      </c>
      <c r="I10" s="158">
        <v>6867707.01129</v>
      </c>
      <c r="J10" s="170">
        <f t="shared" si="0"/>
        <v>27.431175871763784</v>
      </c>
      <c r="K10" s="171">
        <f t="shared" si="1"/>
        <v>4.277002282085256</v>
      </c>
    </row>
    <row r="11" spans="1:11" ht="15.75">
      <c r="A11" s="166">
        <v>5</v>
      </c>
      <c r="B11" s="172" t="s">
        <v>66</v>
      </c>
      <c r="C11" s="168"/>
      <c r="D11" s="169"/>
      <c r="E11" s="156">
        <v>7169161.93027</v>
      </c>
      <c r="F11" s="119"/>
      <c r="G11" s="122">
        <v>5479107.24823</v>
      </c>
      <c r="H11" s="152"/>
      <c r="I11" s="120">
        <v>6414578.51642</v>
      </c>
      <c r="J11" s="170">
        <f t="shared" si="0"/>
        <v>17.07342502726516</v>
      </c>
      <c r="K11" s="171">
        <f t="shared" si="1"/>
        <v>3.9948074238231226</v>
      </c>
    </row>
    <row r="12" spans="1:11" ht="15.75">
      <c r="A12" s="166">
        <v>6</v>
      </c>
      <c r="B12" s="172" t="s">
        <v>8</v>
      </c>
      <c r="C12" s="168" t="s">
        <v>9</v>
      </c>
      <c r="D12" s="169">
        <v>11863527.440017708</v>
      </c>
      <c r="E12" s="156">
        <v>5319176.459500003</v>
      </c>
      <c r="F12" s="157">
        <v>9153852.510208128</v>
      </c>
      <c r="G12" s="120">
        <v>4191664.7503600013</v>
      </c>
      <c r="H12" s="152">
        <v>9069458.450066563</v>
      </c>
      <c r="I12" s="122">
        <v>5385153.857329999</v>
      </c>
      <c r="J12" s="170">
        <f t="shared" si="0"/>
        <v>28.472914177296616</v>
      </c>
      <c r="K12" s="171">
        <f t="shared" si="1"/>
        <v>3.353712570923194</v>
      </c>
    </row>
    <row r="13" spans="1:11" ht="15.75">
      <c r="A13" s="166">
        <v>7</v>
      </c>
      <c r="B13" s="174" t="s">
        <v>13</v>
      </c>
      <c r="C13" s="168"/>
      <c r="D13" s="169"/>
      <c r="E13" s="156">
        <v>4229918.17495</v>
      </c>
      <c r="F13" s="119"/>
      <c r="G13" s="120">
        <v>2879993.5083600003</v>
      </c>
      <c r="H13" s="152"/>
      <c r="I13" s="158">
        <v>4045185.2711500004</v>
      </c>
      <c r="J13" s="170">
        <f t="shared" si="0"/>
        <v>40.4581385134272</v>
      </c>
      <c r="K13" s="171">
        <f t="shared" si="1"/>
        <v>2.5192202590652486</v>
      </c>
    </row>
    <row r="14" spans="1:11" ht="15.75">
      <c r="A14" s="166">
        <v>8</v>
      </c>
      <c r="B14" s="173" t="s">
        <v>89</v>
      </c>
      <c r="C14" s="168"/>
      <c r="D14" s="169"/>
      <c r="E14" s="156">
        <v>2246131.5404</v>
      </c>
      <c r="F14" s="119"/>
      <c r="G14" s="120">
        <v>1297003.44711</v>
      </c>
      <c r="H14" s="152"/>
      <c r="I14" s="158">
        <v>4018334.95942</v>
      </c>
      <c r="J14" s="170">
        <f t="shared" si="0"/>
        <v>209.8168295831215</v>
      </c>
      <c r="K14" s="171">
        <f t="shared" si="1"/>
        <v>2.5024986889174357</v>
      </c>
    </row>
    <row r="15" spans="1:11" ht="15.75">
      <c r="A15" s="166">
        <v>9</v>
      </c>
      <c r="B15" s="172" t="s">
        <v>11</v>
      </c>
      <c r="C15" s="168" t="s">
        <v>12</v>
      </c>
      <c r="D15" s="169">
        <v>8857341.5</v>
      </c>
      <c r="E15" s="156">
        <v>7022493.4666</v>
      </c>
      <c r="F15" s="121">
        <v>7170397</v>
      </c>
      <c r="G15" s="158">
        <v>5687137.684</v>
      </c>
      <c r="H15" s="153">
        <v>4268852.79980469</v>
      </c>
      <c r="I15" s="158">
        <v>3852571.3585</v>
      </c>
      <c r="J15" s="170">
        <f t="shared" si="0"/>
        <v>-32.25816618896545</v>
      </c>
      <c r="K15" s="171">
        <f t="shared" si="1"/>
        <v>2.3992660818397002</v>
      </c>
    </row>
    <row r="16" spans="1:11" ht="15.75">
      <c r="A16" s="166">
        <v>10</v>
      </c>
      <c r="B16" s="172" t="s">
        <v>88</v>
      </c>
      <c r="C16" s="168"/>
      <c r="D16" s="169"/>
      <c r="E16" s="156">
        <v>4042388.4598399997</v>
      </c>
      <c r="F16" s="119"/>
      <c r="G16" s="120">
        <v>3043940.01859</v>
      </c>
      <c r="H16" s="152"/>
      <c r="I16" s="120">
        <v>3646902.2830100004</v>
      </c>
      <c r="J16" s="170">
        <f t="shared" si="0"/>
        <v>19.80861188911672</v>
      </c>
      <c r="K16" s="171">
        <f t="shared" si="1"/>
        <v>2.2711815401172566</v>
      </c>
    </row>
    <row r="17" spans="1:11" ht="15.75">
      <c r="A17" s="166">
        <v>11</v>
      </c>
      <c r="B17" s="172" t="s">
        <v>15</v>
      </c>
      <c r="C17" s="168"/>
      <c r="D17" s="169"/>
      <c r="E17" s="156">
        <v>3290506.9815200004</v>
      </c>
      <c r="F17" s="119"/>
      <c r="G17" s="120">
        <v>2507363.9548500003</v>
      </c>
      <c r="H17" s="152"/>
      <c r="I17" s="120">
        <v>2521963.9563700003</v>
      </c>
      <c r="J17" s="170">
        <f t="shared" si="0"/>
        <v>0.5822848929354336</v>
      </c>
      <c r="K17" s="171">
        <f t="shared" si="1"/>
        <v>1.5706036350996246</v>
      </c>
    </row>
    <row r="18" spans="1:11" ht="15.75">
      <c r="A18" s="166">
        <v>12</v>
      </c>
      <c r="B18" s="172" t="s">
        <v>14</v>
      </c>
      <c r="C18" s="168" t="s">
        <v>12</v>
      </c>
      <c r="D18" s="169">
        <v>11920735.719331186</v>
      </c>
      <c r="E18" s="156">
        <v>3797139.854</v>
      </c>
      <c r="F18" s="119">
        <v>9714723.249238431</v>
      </c>
      <c r="G18" s="120">
        <v>3068934.63773</v>
      </c>
      <c r="H18" s="156">
        <v>9017843.298841655</v>
      </c>
      <c r="I18" s="158">
        <v>2368724.8730800003</v>
      </c>
      <c r="J18" s="170">
        <f t="shared" si="0"/>
        <v>-22.81605336397533</v>
      </c>
      <c r="K18" s="171">
        <f t="shared" si="1"/>
        <v>1.475170922571477</v>
      </c>
    </row>
    <row r="19" spans="1:11" ht="15.75">
      <c r="A19" s="166">
        <v>13</v>
      </c>
      <c r="B19" s="172" t="s">
        <v>16</v>
      </c>
      <c r="C19" s="168"/>
      <c r="D19" s="169"/>
      <c r="E19" s="156">
        <v>2544546.82278</v>
      </c>
      <c r="F19" s="119"/>
      <c r="G19" s="173">
        <v>2018881.11783</v>
      </c>
      <c r="H19" s="152"/>
      <c r="I19" s="158">
        <v>1995355.30473</v>
      </c>
      <c r="J19" s="170">
        <f t="shared" si="0"/>
        <v>-1.1652896692246486</v>
      </c>
      <c r="K19" s="171">
        <f t="shared" si="1"/>
        <v>1.2426475354687732</v>
      </c>
    </row>
    <row r="20" spans="1:11" ht="15.75">
      <c r="A20" s="166">
        <v>14</v>
      </c>
      <c r="B20" s="172" t="s">
        <v>90</v>
      </c>
      <c r="C20" s="168"/>
      <c r="D20" s="169"/>
      <c r="E20" s="156">
        <v>1965045.89274</v>
      </c>
      <c r="F20" s="157"/>
      <c r="G20" s="158">
        <v>892150.51005</v>
      </c>
      <c r="H20" s="152"/>
      <c r="I20" s="158">
        <v>1970639.6818</v>
      </c>
      <c r="J20" s="170">
        <f t="shared" si="0"/>
        <v>120.88646025540649</v>
      </c>
      <c r="K20" s="171">
        <f t="shared" si="1"/>
        <v>1.2272553855851231</v>
      </c>
    </row>
    <row r="21" spans="1:11" ht="15.75">
      <c r="A21" s="166">
        <v>15</v>
      </c>
      <c r="B21" s="172" t="s">
        <v>10</v>
      </c>
      <c r="C21" s="168"/>
      <c r="D21" s="169"/>
      <c r="E21" s="156">
        <v>2150431.5760299996</v>
      </c>
      <c r="F21" s="119"/>
      <c r="G21" s="120">
        <v>1791076.9313300003</v>
      </c>
      <c r="H21" s="152"/>
      <c r="I21" s="120">
        <v>1954002.3408799998</v>
      </c>
      <c r="J21" s="170">
        <f t="shared" si="0"/>
        <v>9.096505387349055</v>
      </c>
      <c r="K21" s="171">
        <f t="shared" si="1"/>
        <v>1.2168941478436628</v>
      </c>
    </row>
    <row r="22" spans="1:11" ht="15.75">
      <c r="A22" s="166">
        <v>16</v>
      </c>
      <c r="B22" s="172" t="s">
        <v>22</v>
      </c>
      <c r="C22" s="168"/>
      <c r="D22" s="169"/>
      <c r="E22" s="156">
        <v>1795431.09785</v>
      </c>
      <c r="F22" s="119"/>
      <c r="G22" s="125">
        <v>1266054.41315</v>
      </c>
      <c r="H22" s="152"/>
      <c r="I22" s="158">
        <v>1387196.68833</v>
      </c>
      <c r="J22" s="170">
        <f t="shared" si="0"/>
        <v>9.56848883600449</v>
      </c>
      <c r="K22" s="171">
        <f t="shared" si="1"/>
        <v>0.8639045596929278</v>
      </c>
    </row>
    <row r="23" spans="1:11" ht="15.75">
      <c r="A23" s="166">
        <v>17</v>
      </c>
      <c r="B23" s="172" t="s">
        <v>24</v>
      </c>
      <c r="C23" s="168"/>
      <c r="D23" s="169"/>
      <c r="E23" s="156">
        <v>610908.3598800002</v>
      </c>
      <c r="F23" s="119"/>
      <c r="G23" s="120">
        <v>455746.97260999994</v>
      </c>
      <c r="H23" s="152"/>
      <c r="I23" s="175">
        <v>1348934.1629099997</v>
      </c>
      <c r="J23" s="170">
        <f t="shared" si="0"/>
        <v>195.9831318647802</v>
      </c>
      <c r="K23" s="171">
        <f t="shared" si="1"/>
        <v>0.8400758045828657</v>
      </c>
    </row>
    <row r="24" spans="1:11" ht="15.75">
      <c r="A24" s="166">
        <v>18</v>
      </c>
      <c r="B24" s="174" t="s">
        <v>76</v>
      </c>
      <c r="C24" s="168" t="s">
        <v>12</v>
      </c>
      <c r="D24" s="169">
        <v>7682498</v>
      </c>
      <c r="E24" s="156">
        <v>1125089.285</v>
      </c>
      <c r="F24" s="121">
        <v>6112532</v>
      </c>
      <c r="G24" s="158">
        <v>846956.353</v>
      </c>
      <c r="H24" s="153">
        <v>6840545</v>
      </c>
      <c r="I24" s="158">
        <v>1293794.0635</v>
      </c>
      <c r="J24" s="170">
        <f t="shared" si="0"/>
        <v>52.7580564119105</v>
      </c>
      <c r="K24" s="171">
        <f t="shared" si="1"/>
        <v>0.8057362017688138</v>
      </c>
    </row>
    <row r="25" spans="1:11" ht="15.75">
      <c r="A25" s="166">
        <v>19</v>
      </c>
      <c r="B25" s="172" t="s">
        <v>19</v>
      </c>
      <c r="C25" s="168"/>
      <c r="D25" s="169"/>
      <c r="E25" s="156">
        <v>1695037.98507</v>
      </c>
      <c r="F25" s="119"/>
      <c r="G25" s="120">
        <v>1384964.74109</v>
      </c>
      <c r="H25" s="159"/>
      <c r="I25" s="158">
        <v>1284813.95889</v>
      </c>
      <c r="J25" s="170">
        <f t="shared" si="0"/>
        <v>-7.231287499866539</v>
      </c>
      <c r="K25" s="171">
        <f t="shared" si="1"/>
        <v>0.8001436615152482</v>
      </c>
    </row>
    <row r="26" spans="1:11" ht="15.75">
      <c r="A26" s="166">
        <v>20</v>
      </c>
      <c r="B26" s="172" t="s">
        <v>17</v>
      </c>
      <c r="C26" s="168"/>
      <c r="D26" s="169"/>
      <c r="E26" s="156">
        <v>795560.0244600001</v>
      </c>
      <c r="F26" s="119"/>
      <c r="G26" s="175">
        <v>703828.24341</v>
      </c>
      <c r="H26" s="159"/>
      <c r="I26" s="175">
        <v>899255.9967</v>
      </c>
      <c r="J26" s="170">
        <f t="shared" si="0"/>
        <v>27.766398282507936</v>
      </c>
      <c r="K26" s="171">
        <f t="shared" si="1"/>
        <v>0.5600297076945793</v>
      </c>
    </row>
    <row r="27" spans="1:11" ht="15.75">
      <c r="A27" s="166">
        <v>21</v>
      </c>
      <c r="B27" s="172" t="s">
        <v>77</v>
      </c>
      <c r="C27" s="168"/>
      <c r="D27" s="169"/>
      <c r="E27" s="156">
        <v>927407.09875</v>
      </c>
      <c r="F27" s="157"/>
      <c r="G27" s="175">
        <v>713196.24025</v>
      </c>
      <c r="H27" s="152"/>
      <c r="I27" s="158">
        <v>592715.21591</v>
      </c>
      <c r="J27" s="170">
        <f t="shared" si="0"/>
        <v>-16.893109853995753</v>
      </c>
      <c r="K27" s="171">
        <f t="shared" si="1"/>
        <v>0.3691252883831971</v>
      </c>
    </row>
    <row r="28" spans="1:11" ht="15.75">
      <c r="A28" s="166">
        <v>22</v>
      </c>
      <c r="B28" s="174" t="s">
        <v>78</v>
      </c>
      <c r="C28" s="168" t="s">
        <v>12</v>
      </c>
      <c r="D28" s="169">
        <v>66980.2299787551</v>
      </c>
      <c r="E28" s="156">
        <v>918861.90514</v>
      </c>
      <c r="F28" s="126">
        <v>52765.6799804717</v>
      </c>
      <c r="G28" s="125">
        <v>674360.7992400001</v>
      </c>
      <c r="H28" s="156">
        <v>35896.0999985337</v>
      </c>
      <c r="I28" s="158">
        <v>508057.71888</v>
      </c>
      <c r="J28" s="170">
        <f t="shared" si="0"/>
        <v>-24.66084632253572</v>
      </c>
      <c r="K28" s="171">
        <f t="shared" si="1"/>
        <v>0.3164031341914555</v>
      </c>
    </row>
    <row r="29" spans="1:11" ht="15.75">
      <c r="A29" s="166">
        <v>23</v>
      </c>
      <c r="B29" s="172" t="s">
        <v>20</v>
      </c>
      <c r="C29" s="168" t="s">
        <v>12</v>
      </c>
      <c r="D29" s="169">
        <v>4163000</v>
      </c>
      <c r="E29" s="156">
        <v>564513.3057</v>
      </c>
      <c r="F29" s="121">
        <v>2824000</v>
      </c>
      <c r="G29" s="127">
        <v>383665.5247</v>
      </c>
      <c r="H29" s="153">
        <v>2930390</v>
      </c>
      <c r="I29" s="158">
        <v>435009.291</v>
      </c>
      <c r="J29" s="170">
        <f t="shared" si="0"/>
        <v>13.382428963391305</v>
      </c>
      <c r="K29" s="171">
        <f t="shared" si="1"/>
        <v>0.27091076064787084</v>
      </c>
    </row>
    <row r="30" spans="1:11" ht="15.75">
      <c r="A30" s="166">
        <v>24</v>
      </c>
      <c r="B30" s="172" t="s">
        <v>23</v>
      </c>
      <c r="C30" s="168" t="s">
        <v>12</v>
      </c>
      <c r="D30" s="169">
        <v>6065622.379882812</v>
      </c>
      <c r="E30" s="156">
        <v>448363.90223</v>
      </c>
      <c r="F30" s="119">
        <v>5372232.379882812</v>
      </c>
      <c r="G30" s="120">
        <v>379303.41023</v>
      </c>
      <c r="H30" s="156">
        <v>7318035</v>
      </c>
      <c r="I30" s="158">
        <v>416084.02478</v>
      </c>
      <c r="J30" s="170">
        <f t="shared" si="0"/>
        <v>9.696884751892213</v>
      </c>
      <c r="K30" s="171">
        <f t="shared" si="1"/>
        <v>0.25912467153851504</v>
      </c>
    </row>
    <row r="31" spans="1:11" ht="15.75">
      <c r="A31" s="166">
        <v>25</v>
      </c>
      <c r="B31" s="172" t="s">
        <v>21</v>
      </c>
      <c r="C31" s="168" t="s">
        <v>12</v>
      </c>
      <c r="D31" s="169">
        <v>1741334</v>
      </c>
      <c r="E31" s="156">
        <v>156637.46746</v>
      </c>
      <c r="F31" s="119">
        <v>1002377</v>
      </c>
      <c r="G31" s="175">
        <v>94483.17625</v>
      </c>
      <c r="H31" s="152">
        <v>3860324.298828125</v>
      </c>
      <c r="I31" s="175">
        <v>411634.00032</v>
      </c>
      <c r="J31" s="170">
        <f t="shared" si="0"/>
        <v>335.66909650753826</v>
      </c>
      <c r="K31" s="171">
        <f t="shared" si="1"/>
        <v>0.25635332955501655</v>
      </c>
    </row>
    <row r="32" spans="1:11" ht="15.75">
      <c r="A32" s="166">
        <v>26</v>
      </c>
      <c r="B32" s="173" t="s">
        <v>74</v>
      </c>
      <c r="C32" s="168"/>
      <c r="D32" s="169"/>
      <c r="E32" s="156">
        <v>387175.81203000003</v>
      </c>
      <c r="F32" s="119"/>
      <c r="G32" s="175">
        <v>264608.14497</v>
      </c>
      <c r="H32" s="152"/>
      <c r="I32" s="158">
        <v>401594.237</v>
      </c>
      <c r="J32" s="170">
        <f t="shared" si="0"/>
        <v>51.76941626098878</v>
      </c>
      <c r="K32" s="171">
        <f t="shared" si="1"/>
        <v>0.25010086558696354</v>
      </c>
    </row>
    <row r="33" spans="1:11" ht="15.75">
      <c r="A33" s="166">
        <v>27</v>
      </c>
      <c r="B33" s="172" t="s">
        <v>25</v>
      </c>
      <c r="C33" s="168"/>
      <c r="D33" s="169"/>
      <c r="E33" s="156">
        <v>503592.64766</v>
      </c>
      <c r="F33" s="119"/>
      <c r="G33" s="175">
        <v>328586.08377</v>
      </c>
      <c r="H33" s="152"/>
      <c r="I33" s="158">
        <v>386961.96369</v>
      </c>
      <c r="J33" s="170">
        <f t="shared" si="0"/>
        <v>17.76577974643054</v>
      </c>
      <c r="K33" s="171">
        <f t="shared" si="1"/>
        <v>0.24098832391387168</v>
      </c>
    </row>
    <row r="34" spans="1:11" ht="15.75">
      <c r="A34" s="166">
        <v>28</v>
      </c>
      <c r="B34" s="172" t="s">
        <v>67</v>
      </c>
      <c r="C34" s="168"/>
      <c r="D34" s="169"/>
      <c r="E34" s="156">
        <v>554992.58008</v>
      </c>
      <c r="F34" s="119"/>
      <c r="G34" s="175">
        <v>452139.16582999995</v>
      </c>
      <c r="H34" s="152"/>
      <c r="I34" s="175">
        <v>374979.09389</v>
      </c>
      <c r="J34" s="170">
        <f t="shared" si="0"/>
        <v>-17.065558078419457</v>
      </c>
      <c r="K34" s="171">
        <f t="shared" si="1"/>
        <v>0.23352575141386872</v>
      </c>
    </row>
    <row r="35" spans="1:11" ht="15.75">
      <c r="A35" s="166">
        <v>29</v>
      </c>
      <c r="B35" s="172" t="s">
        <v>18</v>
      </c>
      <c r="C35" s="168"/>
      <c r="D35" s="169"/>
      <c r="E35" s="156">
        <v>483599.42377999995</v>
      </c>
      <c r="F35" s="157"/>
      <c r="G35" s="175">
        <v>419140.65183999995</v>
      </c>
      <c r="H35" s="159"/>
      <c r="I35" s="175">
        <v>313188.87701999996</v>
      </c>
      <c r="J35" s="170">
        <f t="shared" si="0"/>
        <v>-25.278334219045234</v>
      </c>
      <c r="K35" s="171">
        <f t="shared" si="1"/>
        <v>0.1950446545748391</v>
      </c>
    </row>
    <row r="36" spans="1:11" ht="15.75">
      <c r="A36" s="166">
        <v>30</v>
      </c>
      <c r="B36" s="172" t="s">
        <v>26</v>
      </c>
      <c r="C36" s="168"/>
      <c r="D36" s="169"/>
      <c r="E36" s="156">
        <v>225755.28717999998</v>
      </c>
      <c r="F36" s="119"/>
      <c r="G36" s="173">
        <v>191377.71618</v>
      </c>
      <c r="H36" s="152"/>
      <c r="I36" s="158">
        <v>248807.13682</v>
      </c>
      <c r="J36" s="170">
        <f t="shared" si="0"/>
        <v>30.008415706029666</v>
      </c>
      <c r="K36" s="171">
        <f t="shared" si="1"/>
        <v>0.15494963460567804</v>
      </c>
    </row>
    <row r="37" spans="1:11" ht="15.75">
      <c r="A37" s="166">
        <v>31</v>
      </c>
      <c r="B37" s="172" t="s">
        <v>27</v>
      </c>
      <c r="C37" s="168"/>
      <c r="D37" s="157"/>
      <c r="E37" s="184">
        <f>E38-SUM(E7:E36)</f>
        <v>16728798.667909995</v>
      </c>
      <c r="F37" s="192"/>
      <c r="G37" s="193">
        <f>G38-SUM(G7:G38)</f>
        <v>14186596.123739988</v>
      </c>
      <c r="H37" s="189"/>
      <c r="I37" s="193">
        <f>I38-SUM(I7:I38)</f>
        <v>14186596.123739988</v>
      </c>
      <c r="J37" s="170">
        <v>13.13</v>
      </c>
      <c r="K37" s="176">
        <f t="shared" si="1"/>
        <v>9.99482651911666</v>
      </c>
    </row>
    <row r="38" spans="1:11" s="61" customFormat="1" ht="15.75">
      <c r="A38" s="177"/>
      <c r="B38" s="178" t="s">
        <v>28</v>
      </c>
      <c r="C38" s="179"/>
      <c r="D38" s="180"/>
      <c r="E38" s="185">
        <v>141124080.46311</v>
      </c>
      <c r="F38" s="128"/>
      <c r="G38" s="129">
        <v>94767109.6326</v>
      </c>
      <c r="H38" s="190"/>
      <c r="I38" s="129">
        <v>160572909.67686</v>
      </c>
      <c r="J38" s="181">
        <f t="shared" si="0"/>
        <v>69.43949256169225</v>
      </c>
      <c r="K38" s="182">
        <f t="shared" si="1"/>
        <v>100</v>
      </c>
    </row>
    <row r="39" spans="2:5" ht="15.75">
      <c r="B39" s="106"/>
      <c r="C39" s="62"/>
      <c r="E39" s="63"/>
    </row>
    <row r="40" spans="2:3" ht="15.75">
      <c r="B40" s="106"/>
      <c r="C40" s="62"/>
    </row>
    <row r="41" ht="15.75">
      <c r="G41" s="48"/>
    </row>
  </sheetData>
  <sheetProtection/>
  <mergeCells count="8">
    <mergeCell ref="A1:K1"/>
    <mergeCell ref="A2:K2"/>
    <mergeCell ref="D4:E4"/>
    <mergeCell ref="F4:G4"/>
    <mergeCell ref="H4:I4"/>
    <mergeCell ref="D5:E5"/>
    <mergeCell ref="F5:G5"/>
    <mergeCell ref="H5:I5"/>
  </mergeCells>
  <conditionalFormatting sqref="H36:H37">
    <cfRule type="expression" priority="8" dxfId="7">
      <formula>$A36="Total"</formula>
    </cfRule>
  </conditionalFormatting>
  <conditionalFormatting sqref="H27 H36:H37 H18:H21 H7 H12:H14 H30">
    <cfRule type="cellIs" priority="7" dxfId="1" operator="greaterThanOrEqual">
      <formula>0</formula>
    </cfRule>
  </conditionalFormatting>
  <conditionalFormatting sqref="H21">
    <cfRule type="expression" priority="3" dxfId="7">
      <formula>$A21="Total"</formula>
    </cfRule>
  </conditionalFormatting>
  <conditionalFormatting sqref="H7">
    <cfRule type="expression" priority="2" dxfId="7">
      <formula>$A7="Total"</formula>
    </cfRule>
  </conditionalFormatting>
  <conditionalFormatting sqref="H27 H12:H14 H7 H18:H21 H30">
    <cfRule type="expression" priority="1" dxfId="7">
      <formula>$A7="Total"</formula>
    </cfRule>
  </conditionalFormatting>
  <printOptions/>
  <pageMargins left="0.45" right="0.45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C7" sqref="C7:C34"/>
    </sheetView>
  </sheetViews>
  <sheetFormatPr defaultColWidth="15.421875" defaultRowHeight="15"/>
  <cols>
    <col min="1" max="1" width="4.28125" style="17" bestFit="1" customWidth="1"/>
    <col min="2" max="2" width="35.28125" style="15" customWidth="1"/>
    <col min="3" max="3" width="14.8515625" style="24" bestFit="1" customWidth="1"/>
    <col min="4" max="4" width="20.140625" style="24" bestFit="1" customWidth="1"/>
    <col min="5" max="5" width="19.7109375" style="24" bestFit="1" customWidth="1"/>
    <col min="6" max="6" width="10.421875" style="15" bestFit="1" customWidth="1"/>
    <col min="7" max="7" width="17.28125" style="15" customWidth="1"/>
    <col min="8" max="16384" width="15.421875" style="15" customWidth="1"/>
  </cols>
  <sheetData>
    <row r="1" spans="1:7" ht="15.75">
      <c r="A1" s="237" t="s">
        <v>65</v>
      </c>
      <c r="B1" s="237"/>
      <c r="C1" s="237"/>
      <c r="D1" s="237"/>
      <c r="E1" s="237"/>
      <c r="F1" s="237"/>
      <c r="G1" s="237"/>
    </row>
    <row r="2" spans="1:7" ht="15.75">
      <c r="A2" s="237" t="s">
        <v>95</v>
      </c>
      <c r="B2" s="237"/>
      <c r="C2" s="237"/>
      <c r="D2" s="237"/>
      <c r="E2" s="237"/>
      <c r="F2" s="237"/>
      <c r="G2" s="237"/>
    </row>
    <row r="3" spans="1:7" ht="15.75">
      <c r="A3" s="66"/>
      <c r="B3" s="66"/>
      <c r="C3" s="52" t="s">
        <v>60</v>
      </c>
      <c r="D3" s="52"/>
      <c r="E3" s="52" t="s">
        <v>61</v>
      </c>
      <c r="G3" s="66"/>
    </row>
    <row r="4" spans="1:7" ht="15.75">
      <c r="A4" s="1" t="s">
        <v>0</v>
      </c>
      <c r="B4" s="93" t="s">
        <v>1</v>
      </c>
      <c r="C4" s="67" t="s">
        <v>86</v>
      </c>
      <c r="D4" s="68" t="s">
        <v>71</v>
      </c>
      <c r="E4" s="67" t="s">
        <v>91</v>
      </c>
      <c r="F4" s="69" t="s">
        <v>57</v>
      </c>
      <c r="G4" s="70" t="s">
        <v>73</v>
      </c>
    </row>
    <row r="5" spans="1:7" ht="15.75">
      <c r="A5" s="41"/>
      <c r="B5" s="94"/>
      <c r="C5" s="44" t="s">
        <v>72</v>
      </c>
      <c r="D5" s="44" t="s">
        <v>72</v>
      </c>
      <c r="E5" s="71" t="s">
        <v>92</v>
      </c>
      <c r="F5" s="72" t="s">
        <v>58</v>
      </c>
      <c r="G5" s="73" t="s">
        <v>103</v>
      </c>
    </row>
    <row r="6" spans="1:7" ht="15.75">
      <c r="A6" s="16"/>
      <c r="B6" s="27"/>
      <c r="C6" s="74" t="s">
        <v>62</v>
      </c>
      <c r="D6" s="73" t="s">
        <v>103</v>
      </c>
      <c r="E6" s="73" t="s">
        <v>103</v>
      </c>
      <c r="F6" s="75"/>
      <c r="G6" s="54" t="s">
        <v>91</v>
      </c>
    </row>
    <row r="7" spans="1:7" ht="15.75">
      <c r="A7" s="76">
        <v>1</v>
      </c>
      <c r="B7" s="95" t="s">
        <v>29</v>
      </c>
      <c r="C7" s="196">
        <v>175531491.02216032</v>
      </c>
      <c r="D7" s="199">
        <v>119743110.28263414</v>
      </c>
      <c r="E7" s="88">
        <v>218145689.6921298</v>
      </c>
      <c r="F7" s="201">
        <f>+E7/D7*100-100</f>
        <v>82.17807202204148</v>
      </c>
      <c r="G7" s="77">
        <f>E7/E$35*100</f>
        <v>14.873617066798339</v>
      </c>
    </row>
    <row r="8" spans="1:7" ht="15.75">
      <c r="A8" s="26">
        <v>2</v>
      </c>
      <c r="B8" s="62" t="s">
        <v>30</v>
      </c>
      <c r="C8" s="124">
        <v>175344761.0029972</v>
      </c>
      <c r="D8" s="86">
        <v>125627869.0002195</v>
      </c>
      <c r="E8" s="78">
        <v>145256570.8629948</v>
      </c>
      <c r="F8" s="202">
        <f aca="true" t="shared" si="0" ref="F8:F35">+E8/D8*100-100</f>
        <v>15.624480474743223</v>
      </c>
      <c r="G8" s="79">
        <f aca="true" t="shared" si="1" ref="G8:G35">E8/E$35*100</f>
        <v>9.90388860995399</v>
      </c>
    </row>
    <row r="9" spans="1:7" ht="15.75">
      <c r="A9" s="26">
        <v>3</v>
      </c>
      <c r="B9" s="62" t="s">
        <v>31</v>
      </c>
      <c r="C9" s="124">
        <v>123628617.287166</v>
      </c>
      <c r="D9" s="200">
        <v>88867040.0886264</v>
      </c>
      <c r="E9" s="200">
        <v>112343614.233918</v>
      </c>
      <c r="F9" s="202">
        <f t="shared" si="0"/>
        <v>26.417639342863893</v>
      </c>
      <c r="G9" s="79">
        <f t="shared" si="1"/>
        <v>7.659816246535243</v>
      </c>
    </row>
    <row r="10" spans="1:7" ht="15.75">
      <c r="A10" s="26">
        <v>4</v>
      </c>
      <c r="B10" s="62" t="s">
        <v>32</v>
      </c>
      <c r="C10" s="124">
        <v>97374902.4323494</v>
      </c>
      <c r="D10" s="200">
        <v>73865278.9276626</v>
      </c>
      <c r="E10" s="200">
        <v>82020190.9795259</v>
      </c>
      <c r="F10" s="202">
        <f t="shared" si="0"/>
        <v>11.040250805590986</v>
      </c>
      <c r="G10" s="79">
        <f t="shared" si="1"/>
        <v>5.5923035385060285</v>
      </c>
    </row>
    <row r="11" spans="1:7" ht="15.75">
      <c r="A11" s="26">
        <v>5</v>
      </c>
      <c r="B11" s="96" t="s">
        <v>34</v>
      </c>
      <c r="C11" s="124">
        <v>79592746.2571036</v>
      </c>
      <c r="D11" s="87">
        <v>59731212.203954</v>
      </c>
      <c r="E11" s="200">
        <v>61692981.207547</v>
      </c>
      <c r="F11" s="202">
        <f t="shared" si="0"/>
        <v>3.2843281279718326</v>
      </c>
      <c r="G11" s="79">
        <f t="shared" si="1"/>
        <v>4.206353008786244</v>
      </c>
    </row>
    <row r="12" spans="1:7" ht="15.75">
      <c r="A12" s="26">
        <v>6</v>
      </c>
      <c r="B12" s="62" t="s">
        <v>37</v>
      </c>
      <c r="C12" s="124">
        <v>36371488.2901577</v>
      </c>
      <c r="D12" s="87">
        <v>23268270.2229419</v>
      </c>
      <c r="E12" s="200">
        <v>59160516.3832364</v>
      </c>
      <c r="F12" s="202">
        <f t="shared" si="0"/>
        <v>154.25403700574913</v>
      </c>
      <c r="G12" s="79">
        <f t="shared" si="1"/>
        <v>4.033684403300193</v>
      </c>
    </row>
    <row r="13" spans="1:7" ht="15.75">
      <c r="A13" s="26">
        <v>7</v>
      </c>
      <c r="B13" s="62" t="s">
        <v>33</v>
      </c>
      <c r="C13" s="124">
        <v>60395526.63120828</v>
      </c>
      <c r="D13" s="200">
        <v>46539297.839839675</v>
      </c>
      <c r="E13" s="78">
        <v>51780525.01965206</v>
      </c>
      <c r="F13" s="202">
        <f t="shared" si="0"/>
        <v>11.261938669228627</v>
      </c>
      <c r="G13" s="79">
        <f t="shared" si="1"/>
        <v>3.5305015732697336</v>
      </c>
    </row>
    <row r="14" spans="1:7" ht="15.75">
      <c r="A14" s="26">
        <v>8</v>
      </c>
      <c r="B14" s="96" t="s">
        <v>80</v>
      </c>
      <c r="C14" s="124">
        <v>53387880.59403125</v>
      </c>
      <c r="D14" s="87">
        <v>31836148.72540625</v>
      </c>
      <c r="E14" s="200">
        <v>45581910.9665195</v>
      </c>
      <c r="F14" s="202">
        <f t="shared" si="0"/>
        <v>43.17658633798155</v>
      </c>
      <c r="G14" s="79">
        <f t="shared" si="1"/>
        <v>3.107867452461365</v>
      </c>
    </row>
    <row r="15" spans="1:7" ht="15.75">
      <c r="A15" s="26">
        <v>9</v>
      </c>
      <c r="B15" s="62" t="s">
        <v>35</v>
      </c>
      <c r="C15" s="124">
        <v>46705286.517673224</v>
      </c>
      <c r="D15" s="200">
        <v>36167476.93041233</v>
      </c>
      <c r="E15" s="78">
        <v>45202908.05576534</v>
      </c>
      <c r="F15" s="202">
        <f t="shared" si="0"/>
        <v>24.982199180599565</v>
      </c>
      <c r="G15" s="79">
        <f t="shared" si="1"/>
        <v>3.0820262627054955</v>
      </c>
    </row>
    <row r="16" spans="1:7" ht="15.75">
      <c r="A16" s="26">
        <v>10</v>
      </c>
      <c r="B16" s="62" t="s">
        <v>36</v>
      </c>
      <c r="C16" s="124">
        <v>27486074.373</v>
      </c>
      <c r="D16" s="87">
        <v>19435875.559</v>
      </c>
      <c r="E16" s="87">
        <v>33624383.923992194</v>
      </c>
      <c r="F16" s="202">
        <f t="shared" si="0"/>
        <v>73.00164235936387</v>
      </c>
      <c r="G16" s="79">
        <f t="shared" si="1"/>
        <v>2.292578924196425</v>
      </c>
    </row>
    <row r="17" spans="1:7" ht="15.75">
      <c r="A17" s="26">
        <v>11</v>
      </c>
      <c r="B17" s="62" t="s">
        <v>81</v>
      </c>
      <c r="C17" s="124">
        <v>7234879.56671875</v>
      </c>
      <c r="D17" s="78">
        <v>4847522.0755</v>
      </c>
      <c r="E17" s="200">
        <v>32047857.4203501</v>
      </c>
      <c r="F17" s="202">
        <f t="shared" si="0"/>
        <v>561.1183388379826</v>
      </c>
      <c r="G17" s="79">
        <f t="shared" si="1"/>
        <v>2.1850881388230157</v>
      </c>
    </row>
    <row r="18" spans="1:7" ht="15.75">
      <c r="A18" s="26">
        <v>12</v>
      </c>
      <c r="B18" s="62" t="s">
        <v>39</v>
      </c>
      <c r="C18" s="124">
        <v>30103178.519763276</v>
      </c>
      <c r="D18" s="86">
        <v>24556675.869726323</v>
      </c>
      <c r="E18" s="86">
        <v>27835715.4935671</v>
      </c>
      <c r="F18" s="202">
        <f t="shared" si="0"/>
        <v>13.352945819035739</v>
      </c>
      <c r="G18" s="79">
        <f t="shared" si="1"/>
        <v>1.8978957302157478</v>
      </c>
    </row>
    <row r="19" spans="1:7" ht="15.75">
      <c r="A19" s="26">
        <v>13</v>
      </c>
      <c r="B19" s="62" t="s">
        <v>79</v>
      </c>
      <c r="C19" s="124">
        <v>27404693.660775844</v>
      </c>
      <c r="D19" s="78">
        <v>18899235.72896814</v>
      </c>
      <c r="E19" s="78">
        <v>22847297.627479374</v>
      </c>
      <c r="F19" s="202">
        <f t="shared" si="0"/>
        <v>20.890061138608758</v>
      </c>
      <c r="G19" s="79">
        <f t="shared" si="1"/>
        <v>1.557775248284259</v>
      </c>
    </row>
    <row r="20" spans="1:7" ht="15.75">
      <c r="A20" s="26">
        <v>14</v>
      </c>
      <c r="B20" s="66" t="s">
        <v>93</v>
      </c>
      <c r="C20" s="124">
        <v>17053680.65749037</v>
      </c>
      <c r="D20" s="86">
        <v>12475142.51613554</v>
      </c>
      <c r="E20" s="206">
        <v>16862091.40156417</v>
      </c>
      <c r="F20" s="202">
        <f t="shared" si="0"/>
        <v>35.165521193481226</v>
      </c>
      <c r="G20" s="79">
        <f t="shared" si="1"/>
        <v>1.149691707437237</v>
      </c>
    </row>
    <row r="21" spans="1:7" ht="15.75">
      <c r="A21" s="26">
        <v>15</v>
      </c>
      <c r="B21" s="15" t="s">
        <v>94</v>
      </c>
      <c r="C21" s="124">
        <v>16248681.352500001</v>
      </c>
      <c r="D21" s="78">
        <v>10908843.163250001</v>
      </c>
      <c r="E21" s="200">
        <v>16492075.7935</v>
      </c>
      <c r="F21" s="202">
        <f t="shared" si="0"/>
        <v>51.18079476162001</v>
      </c>
      <c r="G21" s="79">
        <f t="shared" si="1"/>
        <v>1.1244632902686371</v>
      </c>
    </row>
    <row r="22" spans="1:7" ht="15.75">
      <c r="A22" s="26">
        <v>16</v>
      </c>
      <c r="B22" s="62" t="s">
        <v>41</v>
      </c>
      <c r="C22" s="124">
        <v>17119424.21723112</v>
      </c>
      <c r="D22" s="87">
        <v>12354665.200802289</v>
      </c>
      <c r="E22" s="86">
        <v>16011369.268930411</v>
      </c>
      <c r="F22" s="202">
        <f t="shared" si="0"/>
        <v>29.597759297359687</v>
      </c>
      <c r="G22" s="79">
        <f t="shared" si="1"/>
        <v>1.0916877411480004</v>
      </c>
    </row>
    <row r="23" spans="1:7" ht="15.75">
      <c r="A23" s="26">
        <v>17</v>
      </c>
      <c r="B23" s="62" t="s">
        <v>42</v>
      </c>
      <c r="C23" s="124">
        <v>9882213.612030946</v>
      </c>
      <c r="D23" s="86">
        <v>6496545.044652036</v>
      </c>
      <c r="E23" s="89">
        <v>15473845.357584</v>
      </c>
      <c r="F23" s="202">
        <f t="shared" si="0"/>
        <v>138.185762605034</v>
      </c>
      <c r="G23" s="79">
        <f t="shared" si="1"/>
        <v>1.0550382669690817</v>
      </c>
    </row>
    <row r="24" spans="1:7" ht="15.75">
      <c r="A24" s="26">
        <v>18</v>
      </c>
      <c r="B24" s="62" t="s">
        <v>40</v>
      </c>
      <c r="C24" s="124">
        <v>22820855.7643808</v>
      </c>
      <c r="D24" s="87">
        <v>17383099.3857072</v>
      </c>
      <c r="E24" s="200">
        <v>13794975.1876267</v>
      </c>
      <c r="F24" s="202">
        <f t="shared" si="0"/>
        <v>-20.641452473261126</v>
      </c>
      <c r="G24" s="79">
        <f t="shared" si="1"/>
        <v>0.9405694821489137</v>
      </c>
    </row>
    <row r="25" spans="1:7" ht="15.75">
      <c r="A25" s="26">
        <v>19</v>
      </c>
      <c r="B25" s="66" t="s">
        <v>43</v>
      </c>
      <c r="C25" s="124">
        <v>15677822.023477</v>
      </c>
      <c r="D25" s="200">
        <v>11685919.6973311</v>
      </c>
      <c r="E25" s="200">
        <v>13196838.0687336</v>
      </c>
      <c r="F25" s="202">
        <f t="shared" si="0"/>
        <v>12.92939204218196</v>
      </c>
      <c r="G25" s="79">
        <f t="shared" si="1"/>
        <v>0.8997872761268298</v>
      </c>
    </row>
    <row r="26" spans="1:7" ht="15.75">
      <c r="A26" s="26">
        <v>20</v>
      </c>
      <c r="B26" s="66" t="s">
        <v>82</v>
      </c>
      <c r="C26" s="124">
        <v>12584462.4113805</v>
      </c>
      <c r="D26" s="200">
        <v>9527549.31618663</v>
      </c>
      <c r="E26" s="200">
        <v>11092575.5377261</v>
      </c>
      <c r="F26" s="202">
        <f t="shared" si="0"/>
        <v>16.426325066411394</v>
      </c>
      <c r="G26" s="79">
        <f t="shared" si="1"/>
        <v>0.7563143744234385</v>
      </c>
    </row>
    <row r="27" spans="1:7" ht="15.75">
      <c r="A27" s="26">
        <v>21</v>
      </c>
      <c r="B27" s="66" t="s">
        <v>83</v>
      </c>
      <c r="C27" s="124">
        <v>10467346.2131202</v>
      </c>
      <c r="D27" s="87">
        <v>7788709.58174518</v>
      </c>
      <c r="E27" s="200">
        <v>10882771.7172681</v>
      </c>
      <c r="F27" s="202">
        <f t="shared" si="0"/>
        <v>39.724964746081184</v>
      </c>
      <c r="G27" s="79">
        <f t="shared" si="1"/>
        <v>0.7420095229773813</v>
      </c>
    </row>
    <row r="28" spans="1:7" ht="15.75">
      <c r="A28" s="26">
        <v>22</v>
      </c>
      <c r="B28" s="66" t="s">
        <v>44</v>
      </c>
      <c r="C28" s="124">
        <v>10414726.5566705</v>
      </c>
      <c r="D28" s="200">
        <v>8365347.81335399</v>
      </c>
      <c r="E28" s="200">
        <v>8680095.56692854</v>
      </c>
      <c r="F28" s="202">
        <f t="shared" si="0"/>
        <v>3.7625184343453384</v>
      </c>
      <c r="G28" s="79">
        <f t="shared" si="1"/>
        <v>0.5918265804284958</v>
      </c>
    </row>
    <row r="29" spans="1:7" ht="15.75">
      <c r="A29" s="26">
        <v>23</v>
      </c>
      <c r="B29" s="66" t="s">
        <v>18</v>
      </c>
      <c r="C29" s="124">
        <v>7644677.80621443</v>
      </c>
      <c r="D29" s="200">
        <v>5332326.42712952</v>
      </c>
      <c r="E29" s="200">
        <v>7685142.13668091</v>
      </c>
      <c r="F29" s="202">
        <f t="shared" si="0"/>
        <v>44.12362487001664</v>
      </c>
      <c r="G29" s="79">
        <f t="shared" si="1"/>
        <v>0.523988630745942</v>
      </c>
    </row>
    <row r="30" spans="1:7" ht="15.75">
      <c r="A30" s="26">
        <v>24</v>
      </c>
      <c r="B30" s="62" t="s">
        <v>38</v>
      </c>
      <c r="C30" s="124">
        <v>3816745.65120739</v>
      </c>
      <c r="D30" s="200">
        <v>2448253.95246261</v>
      </c>
      <c r="E30" s="200">
        <v>5092183.67352211</v>
      </c>
      <c r="F30" s="202">
        <f t="shared" si="0"/>
        <v>107.99246207282002</v>
      </c>
      <c r="G30" s="79">
        <f t="shared" si="1"/>
        <v>0.34719544585392204</v>
      </c>
    </row>
    <row r="31" spans="1:7" ht="15.75">
      <c r="A31" s="26">
        <v>25</v>
      </c>
      <c r="B31" s="66" t="s">
        <v>85</v>
      </c>
      <c r="C31" s="124">
        <v>5655239.41404674</v>
      </c>
      <c r="D31" s="200">
        <v>4546934.90260857</v>
      </c>
      <c r="E31" s="200">
        <v>4021122.99671203</v>
      </c>
      <c r="F31" s="202">
        <f t="shared" si="0"/>
        <v>-11.564095751511246</v>
      </c>
      <c r="G31" s="79">
        <f t="shared" si="1"/>
        <v>0.27416834921652405</v>
      </c>
    </row>
    <row r="32" spans="1:7" ht="15.75">
      <c r="A32" s="26">
        <v>26</v>
      </c>
      <c r="B32" s="62" t="s">
        <v>45</v>
      </c>
      <c r="C32" s="124">
        <v>3507431.65490816</v>
      </c>
      <c r="D32" s="200">
        <v>2645555.84614826</v>
      </c>
      <c r="E32" s="200">
        <v>3673904.04500368</v>
      </c>
      <c r="F32" s="202">
        <f t="shared" si="0"/>
        <v>38.87078023140663</v>
      </c>
      <c r="G32" s="79">
        <f t="shared" si="1"/>
        <v>0.2504942544712477</v>
      </c>
    </row>
    <row r="33" spans="1:7" ht="15.75">
      <c r="A33" s="26">
        <v>27</v>
      </c>
      <c r="B33" s="62" t="s">
        <v>84</v>
      </c>
      <c r="C33" s="124">
        <v>3605850.09417871</v>
      </c>
      <c r="D33" s="87">
        <v>3379464.0143662104</v>
      </c>
      <c r="E33" s="200">
        <v>321457.686869141</v>
      </c>
      <c r="F33" s="202">
        <f t="shared" si="0"/>
        <v>-90.48790916244073</v>
      </c>
      <c r="G33" s="79">
        <f t="shared" si="1"/>
        <v>0.021917639282344567</v>
      </c>
    </row>
    <row r="34" spans="1:7" ht="15.75">
      <c r="A34" s="60">
        <v>28</v>
      </c>
      <c r="B34" s="62" t="s">
        <v>27</v>
      </c>
      <c r="C34" s="197">
        <f>C35-SUM(C7:C33)</f>
        <v>442776384.3084369</v>
      </c>
      <c r="D34" s="197">
        <f>D35-SUM(D7:D33)</f>
        <v>322672086.42766976</v>
      </c>
      <c r="E34" s="197">
        <f>E35-SUM(E7:E33)</f>
        <v>385841390.68894315</v>
      </c>
      <c r="F34" s="203">
        <f t="shared" si="0"/>
        <v>19.57693488786903</v>
      </c>
      <c r="G34" s="80">
        <f t="shared" si="1"/>
        <v>26.30745123466593</v>
      </c>
    </row>
    <row r="35" spans="1:7" ht="15.75">
      <c r="A35" s="81">
        <v>29</v>
      </c>
      <c r="B35" s="97" t="s">
        <v>28</v>
      </c>
      <c r="C35" s="198">
        <v>1539837067.8923786</v>
      </c>
      <c r="D35" s="204">
        <v>1111395456.74444</v>
      </c>
      <c r="E35" s="204">
        <v>1466662000.99427</v>
      </c>
      <c r="F35" s="82">
        <f t="shared" si="0"/>
        <v>31.96580857820817</v>
      </c>
      <c r="G35" s="83">
        <f t="shared" si="1"/>
        <v>100</v>
      </c>
    </row>
    <row r="39" ht="15.75">
      <c r="F39" s="65"/>
    </row>
    <row r="40" ht="15.75">
      <c r="E40" s="48"/>
    </row>
  </sheetData>
  <sheetProtection/>
  <mergeCells count="2">
    <mergeCell ref="A1:G1"/>
    <mergeCell ref="A2:G2"/>
  </mergeCells>
  <conditionalFormatting sqref="D15">
    <cfRule type="cellIs" priority="4" dxfId="1" operator="notEqual">
      <formula>0</formula>
    </cfRule>
  </conditionalFormatting>
  <conditionalFormatting sqref="D15">
    <cfRule type="expression" priority="1" dxfId="7">
      <formula>$A12="Total"</formula>
    </cfRule>
  </conditionalFormatting>
  <printOptions/>
  <pageMargins left="0.7" right="0.7" top="0.25" bottom="0.75" header="0.05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2">
      <selection activeCell="H32" sqref="H32"/>
    </sheetView>
  </sheetViews>
  <sheetFormatPr defaultColWidth="9.140625" defaultRowHeight="15"/>
  <cols>
    <col min="1" max="1" width="8.28125" style="19" bestFit="1" customWidth="1"/>
    <col min="2" max="2" width="18.28125" style="18" customWidth="1"/>
    <col min="3" max="3" width="21.00390625" style="18" customWidth="1"/>
    <col min="4" max="4" width="20.8515625" style="18" customWidth="1"/>
    <col min="5" max="5" width="13.140625" style="18" bestFit="1" customWidth="1"/>
    <col min="6" max="6" width="5.00390625" style="18" customWidth="1"/>
    <col min="7" max="16384" width="9.140625" style="18" customWidth="1"/>
  </cols>
  <sheetData>
    <row r="1" spans="1:5" ht="15.75">
      <c r="A1" s="238" t="s">
        <v>70</v>
      </c>
      <c r="B1" s="238"/>
      <c r="C1" s="238"/>
      <c r="D1" s="238"/>
      <c r="E1" s="238"/>
    </row>
    <row r="2" spans="1:5" ht="15.75">
      <c r="A2" s="239" t="s">
        <v>127</v>
      </c>
      <c r="B2" s="239"/>
      <c r="C2" s="239"/>
      <c r="D2" s="239"/>
      <c r="E2" s="239"/>
    </row>
    <row r="3" spans="1:4" ht="15.75">
      <c r="A3" s="12" t="s">
        <v>63</v>
      </c>
      <c r="B3" s="13"/>
      <c r="C3" s="13"/>
      <c r="D3" s="7" t="s">
        <v>49</v>
      </c>
    </row>
    <row r="4" spans="1:5" ht="34.5" customHeight="1">
      <c r="A4" s="1" t="s">
        <v>0</v>
      </c>
      <c r="B4" s="25" t="s">
        <v>46</v>
      </c>
      <c r="C4" s="45" t="s">
        <v>104</v>
      </c>
      <c r="D4" s="92" t="s">
        <v>105</v>
      </c>
      <c r="E4" s="35" t="s">
        <v>57</v>
      </c>
    </row>
    <row r="5" spans="1:5" ht="15.75">
      <c r="A5" s="41"/>
      <c r="B5" s="209"/>
      <c r="C5" s="46" t="s">
        <v>72</v>
      </c>
      <c r="D5" s="98" t="s">
        <v>92</v>
      </c>
      <c r="E5" s="36" t="s">
        <v>58</v>
      </c>
    </row>
    <row r="6" spans="1:5" ht="15.75">
      <c r="A6" s="207">
        <v>1</v>
      </c>
      <c r="B6" s="214" t="s">
        <v>106</v>
      </c>
      <c r="C6" s="215">
        <v>68.43575255859</v>
      </c>
      <c r="D6" s="216">
        <v>127.89546595704</v>
      </c>
      <c r="E6" s="42">
        <f>+D6/C6*100-100</f>
        <v>86.88399144518019</v>
      </c>
    </row>
    <row r="7" spans="1:5" ht="15.75">
      <c r="A7" s="208">
        <v>2</v>
      </c>
      <c r="B7" s="217" t="s">
        <v>107</v>
      </c>
      <c r="C7" s="218">
        <v>10.10636087581</v>
      </c>
      <c r="D7" s="216">
        <v>12.84515285648</v>
      </c>
      <c r="E7" s="43">
        <f aca="true" t="shared" si="0" ref="E7:E21">+D7/C7*100-100</f>
        <v>27.099685181690035</v>
      </c>
    </row>
    <row r="8" spans="1:5" ht="15.75">
      <c r="A8" s="208">
        <v>3</v>
      </c>
      <c r="B8" s="217" t="s">
        <v>108</v>
      </c>
      <c r="C8" s="218">
        <v>2.4962109832899997</v>
      </c>
      <c r="D8" s="216">
        <v>2.97034626149</v>
      </c>
      <c r="E8" s="43">
        <f t="shared" si="0"/>
        <v>18.99419886275365</v>
      </c>
    </row>
    <row r="9" spans="1:5" ht="15.75">
      <c r="A9" s="208">
        <v>4</v>
      </c>
      <c r="B9" s="217" t="s">
        <v>109</v>
      </c>
      <c r="C9" s="218">
        <v>0.9302161836099999</v>
      </c>
      <c r="D9" s="216">
        <v>2.8544996000799996</v>
      </c>
      <c r="E9" s="43">
        <f t="shared" si="0"/>
        <v>206.8641086206655</v>
      </c>
    </row>
    <row r="10" spans="1:5" ht="15.75">
      <c r="A10" s="208">
        <v>5</v>
      </c>
      <c r="B10" s="217" t="s">
        <v>110</v>
      </c>
      <c r="C10" s="218">
        <v>1.8975162702500001</v>
      </c>
      <c r="D10" s="216">
        <v>2.41006598415</v>
      </c>
      <c r="E10" s="43">
        <f t="shared" si="0"/>
        <v>27.011611016777778</v>
      </c>
    </row>
    <row r="11" spans="1:5" ht="15.75">
      <c r="A11" s="208">
        <v>6</v>
      </c>
      <c r="B11" s="217" t="s">
        <v>111</v>
      </c>
      <c r="C11" s="218">
        <v>1.02721564042</v>
      </c>
      <c r="D11" s="216">
        <v>1.28350858952</v>
      </c>
      <c r="E11" s="43">
        <f t="shared" si="0"/>
        <v>24.950257668896953</v>
      </c>
    </row>
    <row r="12" spans="1:5" ht="15.75">
      <c r="A12" s="208">
        <v>7</v>
      </c>
      <c r="B12" s="217" t="s">
        <v>112</v>
      </c>
      <c r="C12" s="218">
        <v>0.85995593329</v>
      </c>
      <c r="D12" s="216">
        <v>0.8566870181</v>
      </c>
      <c r="E12" s="43">
        <f t="shared" si="0"/>
        <v>-0.38012589522973883</v>
      </c>
    </row>
    <row r="13" spans="1:5" ht="15.75">
      <c r="A13" s="208">
        <v>8</v>
      </c>
      <c r="B13" s="217" t="s">
        <v>113</v>
      </c>
      <c r="C13" s="218">
        <v>0.6092889225400001</v>
      </c>
      <c r="D13" s="216">
        <v>0.82899573127</v>
      </c>
      <c r="E13" s="43">
        <f t="shared" si="0"/>
        <v>36.05954426581192</v>
      </c>
    </row>
    <row r="14" spans="1:5" ht="15.75">
      <c r="A14" s="208">
        <v>9</v>
      </c>
      <c r="B14" s="217" t="s">
        <v>114</v>
      </c>
      <c r="C14" s="218">
        <v>0.6877960546999999</v>
      </c>
      <c r="D14" s="216">
        <v>0.81943604169</v>
      </c>
      <c r="E14" s="43">
        <f t="shared" si="0"/>
        <v>19.139392569999274</v>
      </c>
    </row>
    <row r="15" spans="1:5" ht="15.75">
      <c r="A15" s="208">
        <v>10</v>
      </c>
      <c r="B15" s="217" t="s">
        <v>115</v>
      </c>
      <c r="C15" s="218">
        <v>0.8240587862400001</v>
      </c>
      <c r="D15" s="216">
        <v>0.78182327338</v>
      </c>
      <c r="E15" s="43">
        <f t="shared" si="0"/>
        <v>-5.125303384326671</v>
      </c>
    </row>
    <row r="16" spans="1:5" ht="15.75">
      <c r="A16" s="208">
        <v>11</v>
      </c>
      <c r="B16" s="217" t="s">
        <v>116</v>
      </c>
      <c r="C16" s="218">
        <v>0.79641333233</v>
      </c>
      <c r="D16" s="216">
        <v>0.62286246535</v>
      </c>
      <c r="E16" s="43">
        <f t="shared" si="0"/>
        <v>-21.791557214676033</v>
      </c>
    </row>
    <row r="17" spans="1:5" ht="15.75">
      <c r="A17" s="208">
        <v>12</v>
      </c>
      <c r="B17" s="217" t="s">
        <v>117</v>
      </c>
      <c r="C17" s="218">
        <v>0.46755673473000003</v>
      </c>
      <c r="D17" s="216">
        <v>0.6123296136999999</v>
      </c>
      <c r="E17" s="43">
        <f t="shared" si="0"/>
        <v>30.963703058111633</v>
      </c>
    </row>
    <row r="18" spans="1:5" ht="15.75">
      <c r="A18" s="208">
        <v>13</v>
      </c>
      <c r="B18" s="217" t="s">
        <v>118</v>
      </c>
      <c r="C18" s="218">
        <v>0.38987309652</v>
      </c>
      <c r="D18" s="216">
        <v>0.55392092275</v>
      </c>
      <c r="E18" s="43">
        <f t="shared" si="0"/>
        <v>42.077236848166194</v>
      </c>
    </row>
    <row r="19" spans="1:5" ht="15.75">
      <c r="A19" s="208">
        <v>14</v>
      </c>
      <c r="B19" s="217" t="s">
        <v>119</v>
      </c>
      <c r="C19" s="218">
        <v>0.4944010233</v>
      </c>
      <c r="D19" s="216">
        <v>0.50294787421</v>
      </c>
      <c r="E19" s="43">
        <f t="shared" si="0"/>
        <v>1.7287284020878246</v>
      </c>
    </row>
    <row r="20" spans="1:5" ht="15.75">
      <c r="A20" s="210">
        <v>15</v>
      </c>
      <c r="B20" s="55" t="s">
        <v>27</v>
      </c>
      <c r="C20" s="219">
        <f>C21-SUM(C6:C19)</f>
        <v>4.744493236980006</v>
      </c>
      <c r="D20" s="219">
        <f>D21-SUM(D6:D19)</f>
        <v>4.73486748764995</v>
      </c>
      <c r="E20" s="56">
        <f t="shared" si="0"/>
        <v>-0.20288255982808323</v>
      </c>
    </row>
    <row r="21" spans="1:5" ht="15.75">
      <c r="A21" s="37"/>
      <c r="B21" s="211" t="s">
        <v>47</v>
      </c>
      <c r="C21" s="205">
        <v>94.7671096326</v>
      </c>
      <c r="D21" s="205">
        <v>160.57290967686</v>
      </c>
      <c r="E21" s="213">
        <f t="shared" si="0"/>
        <v>69.43949256169225</v>
      </c>
    </row>
    <row r="22" spans="4:6" ht="15.75">
      <c r="D22" s="47"/>
      <c r="F22" s="49"/>
    </row>
    <row r="23" spans="1:5" ht="15.75">
      <c r="A23" s="238" t="s">
        <v>70</v>
      </c>
      <c r="B23" s="238"/>
      <c r="C23" s="238"/>
      <c r="D23" s="238"/>
      <c r="E23" s="238"/>
    </row>
    <row r="24" spans="1:5" ht="15.75">
      <c r="A24" s="239" t="s">
        <v>127</v>
      </c>
      <c r="B24" s="239"/>
      <c r="C24" s="239"/>
      <c r="D24" s="239"/>
      <c r="E24" s="239"/>
    </row>
    <row r="25" spans="1:4" ht="15.75">
      <c r="A25" s="12" t="s">
        <v>64</v>
      </c>
      <c r="B25" s="13"/>
      <c r="C25" s="13"/>
      <c r="D25" s="7" t="s">
        <v>49</v>
      </c>
    </row>
    <row r="26" spans="1:5" ht="31.5">
      <c r="A26" s="1" t="s">
        <v>0</v>
      </c>
      <c r="B26" s="25" t="s">
        <v>46</v>
      </c>
      <c r="C26" s="45" t="s">
        <v>104</v>
      </c>
      <c r="D26" s="92" t="s">
        <v>105</v>
      </c>
      <c r="E26" s="35" t="s">
        <v>57</v>
      </c>
    </row>
    <row r="27" spans="1:5" ht="15.75">
      <c r="A27" s="41"/>
      <c r="B27" s="54"/>
      <c r="C27" s="46" t="s">
        <v>72</v>
      </c>
      <c r="D27" s="98" t="s">
        <v>92</v>
      </c>
      <c r="E27" s="36" t="s">
        <v>58</v>
      </c>
    </row>
    <row r="28" spans="1:5" ht="15.75">
      <c r="A28" s="99">
        <v>1</v>
      </c>
      <c r="B28" s="214" t="s">
        <v>106</v>
      </c>
      <c r="C28" s="220">
        <v>724.94634074022</v>
      </c>
      <c r="D28" s="216">
        <v>901.702489280239</v>
      </c>
      <c r="E28" s="223">
        <f aca="true" t="shared" si="1" ref="E28:E43">+D28/C28*100-100</f>
        <v>24.381962995983784</v>
      </c>
    </row>
    <row r="29" spans="1:5" ht="15.75">
      <c r="A29" s="100">
        <v>2</v>
      </c>
      <c r="B29" s="217" t="s">
        <v>116</v>
      </c>
      <c r="C29" s="221">
        <v>164.13360002436102</v>
      </c>
      <c r="D29" s="216">
        <v>211.048037792419</v>
      </c>
      <c r="E29" s="224">
        <f t="shared" si="1"/>
        <v>28.583079735712175</v>
      </c>
    </row>
    <row r="30" spans="1:5" ht="15.75">
      <c r="A30" s="100">
        <v>3</v>
      </c>
      <c r="B30" s="217" t="s">
        <v>120</v>
      </c>
      <c r="C30" s="221">
        <v>11.6223627713812</v>
      </c>
      <c r="D30" s="216">
        <v>39.816473586017494</v>
      </c>
      <c r="E30" s="224">
        <f t="shared" si="1"/>
        <v>242.5850179454148</v>
      </c>
    </row>
    <row r="31" spans="1:5" ht="15.75">
      <c r="A31" s="100">
        <v>4</v>
      </c>
      <c r="B31" s="217" t="s">
        <v>107</v>
      </c>
      <c r="C31" s="221">
        <v>13.5245597840997</v>
      </c>
      <c r="D31" s="216">
        <v>38.7373322334425</v>
      </c>
      <c r="E31" s="224">
        <f t="shared" si="1"/>
        <v>186.4221301974241</v>
      </c>
    </row>
    <row r="32" spans="1:5" ht="15.75">
      <c r="A32" s="100">
        <v>5</v>
      </c>
      <c r="B32" s="217" t="s">
        <v>121</v>
      </c>
      <c r="C32" s="221">
        <v>27.1938476627594</v>
      </c>
      <c r="D32" s="216">
        <v>37.717880290675105</v>
      </c>
      <c r="E32" s="224">
        <f t="shared" si="1"/>
        <v>38.70004994669378</v>
      </c>
    </row>
    <row r="33" spans="1:5" ht="15.75">
      <c r="A33" s="100">
        <v>6</v>
      </c>
      <c r="B33" s="217" t="s">
        <v>122</v>
      </c>
      <c r="C33" s="221">
        <v>24.4100479318064</v>
      </c>
      <c r="D33" s="216">
        <v>32.4929245027892</v>
      </c>
      <c r="E33" s="224">
        <f t="shared" si="1"/>
        <v>33.112907412405264</v>
      </c>
    </row>
    <row r="34" spans="1:5" ht="15.75">
      <c r="A34" s="100">
        <v>7</v>
      </c>
      <c r="B34" s="217" t="s">
        <v>112</v>
      </c>
      <c r="C34" s="221">
        <v>10.231938039559399</v>
      </c>
      <c r="D34" s="216">
        <v>19.4473156014955</v>
      </c>
      <c r="E34" s="224">
        <f t="shared" si="1"/>
        <v>90.06482961787881</v>
      </c>
    </row>
    <row r="35" spans="1:5" ht="15.75">
      <c r="A35" s="100">
        <v>8</v>
      </c>
      <c r="B35" s="217" t="s">
        <v>123</v>
      </c>
      <c r="C35" s="221">
        <v>11.727704753638902</v>
      </c>
      <c r="D35" s="216">
        <v>19.2555527182619</v>
      </c>
      <c r="E35" s="224">
        <f t="shared" si="1"/>
        <v>64.18858696359354</v>
      </c>
    </row>
    <row r="36" spans="1:5" ht="15.75">
      <c r="A36" s="100">
        <v>9</v>
      </c>
      <c r="B36" s="217" t="s">
        <v>124</v>
      </c>
      <c r="C36" s="221">
        <v>6.55452236544504</v>
      </c>
      <c r="D36" s="216">
        <v>14.0080903838182</v>
      </c>
      <c r="E36" s="224">
        <f t="shared" si="1"/>
        <v>113.71641750233127</v>
      </c>
    </row>
    <row r="37" spans="1:5" ht="15.75">
      <c r="A37" s="100">
        <v>10</v>
      </c>
      <c r="B37" s="217" t="s">
        <v>125</v>
      </c>
      <c r="C37" s="221">
        <v>1.26926354962958</v>
      </c>
      <c r="D37" s="216">
        <v>10.3385463732055</v>
      </c>
      <c r="E37" s="224">
        <f t="shared" si="1"/>
        <v>714.5311016157901</v>
      </c>
    </row>
    <row r="38" spans="1:5" ht="15.75">
      <c r="A38" s="100">
        <v>11</v>
      </c>
      <c r="B38" s="217" t="s">
        <v>119</v>
      </c>
      <c r="C38" s="221">
        <v>4.8979204945309895</v>
      </c>
      <c r="D38" s="216">
        <v>9.6048227985694</v>
      </c>
      <c r="E38" s="224">
        <f t="shared" si="1"/>
        <v>96.10001447132777</v>
      </c>
    </row>
    <row r="39" spans="1:5" ht="15.75">
      <c r="A39" s="100">
        <v>12</v>
      </c>
      <c r="B39" s="217" t="s">
        <v>126</v>
      </c>
      <c r="C39" s="221">
        <v>6.642678350308399</v>
      </c>
      <c r="D39" s="216">
        <v>9.05913484483947</v>
      </c>
      <c r="E39" s="224">
        <f t="shared" si="1"/>
        <v>36.377743541035414</v>
      </c>
    </row>
    <row r="40" spans="1:5" ht="15.75">
      <c r="A40" s="100">
        <v>13</v>
      </c>
      <c r="B40" s="217" t="s">
        <v>114</v>
      </c>
      <c r="C40" s="221">
        <v>12.4685683610009</v>
      </c>
      <c r="D40" s="216">
        <v>8.75542490920458</v>
      </c>
      <c r="E40" s="224">
        <f t="shared" si="1"/>
        <v>-29.780030427633235</v>
      </c>
    </row>
    <row r="41" spans="1:5" ht="15.75">
      <c r="A41" s="100">
        <v>14</v>
      </c>
      <c r="B41" s="217" t="s">
        <v>109</v>
      </c>
      <c r="C41" s="221">
        <v>3.45485922107882</v>
      </c>
      <c r="D41" s="216">
        <v>8.33670511177184</v>
      </c>
      <c r="E41" s="224">
        <f t="shared" si="1"/>
        <v>141.30375735450679</v>
      </c>
    </row>
    <row r="42" spans="1:5" ht="15.75">
      <c r="A42" s="101">
        <v>15</v>
      </c>
      <c r="B42" s="225" t="s">
        <v>27</v>
      </c>
      <c r="C42" s="222">
        <f>C43-SUM(C28:C41)</f>
        <v>88.31724269462359</v>
      </c>
      <c r="D42" s="219">
        <f>D43-SUM(D28:D41)</f>
        <v>106.34127056752163</v>
      </c>
      <c r="E42" s="224">
        <f t="shared" si="1"/>
        <v>20.40827739065645</v>
      </c>
    </row>
    <row r="43" spans="1:5" ht="15.75">
      <c r="A43" s="37"/>
      <c r="B43" s="226" t="s">
        <v>47</v>
      </c>
      <c r="C43" s="212">
        <v>1111.3954567444432</v>
      </c>
      <c r="D43" s="205">
        <v>1466.66200099427</v>
      </c>
      <c r="E43" s="205">
        <f t="shared" si="1"/>
        <v>31.9658085782078</v>
      </c>
    </row>
  </sheetData>
  <sheetProtection/>
  <mergeCells count="4">
    <mergeCell ref="A23:E23"/>
    <mergeCell ref="A2:E2"/>
    <mergeCell ref="A24:E24"/>
    <mergeCell ref="A1:E1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TEPC</dc:creator>
  <cp:keywords/>
  <dc:description/>
  <cp:lastModifiedBy>TEPC</cp:lastModifiedBy>
  <cp:lastPrinted>2022-04-22T06:52:26Z</cp:lastPrinted>
  <dcterms:created xsi:type="dcterms:W3CDTF">2018-09-14T04:23:27Z</dcterms:created>
  <dcterms:modified xsi:type="dcterms:W3CDTF">2022-04-24T09:32:10Z</dcterms:modified>
  <cp:category/>
  <cp:version/>
  <cp:contentType/>
  <cp:contentStatus/>
</cp:coreProperties>
</file>